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errarma\Desktop\"/>
    </mc:Choice>
  </mc:AlternateContent>
  <bookViews>
    <workbookView xWindow="0" yWindow="0" windowWidth="13230" windowHeight="11835" activeTab="2"/>
  </bookViews>
  <sheets>
    <sheet name="PRESUPUESTO " sheetId="12" r:id="rId1"/>
    <sheet name="NOMINA" sheetId="15" r:id="rId2"/>
    <sheet name="JUSTIF GASTOS" sheetId="14" r:id="rId3"/>
    <sheet name="SERV PROF" sheetId="16" r:id="rId4"/>
  </sheets>
  <definedNames>
    <definedName name="_xlnm._FilterDatabase" localSheetId="1" hidden="1">NOMINA!$A$7:$N$15</definedName>
    <definedName name="_xlnm._FilterDatabase" localSheetId="3" hidden="1">'SERV PROF'!$A$7:$I$28</definedName>
    <definedName name="Administrativo" localSheetId="3">#REF!</definedName>
    <definedName name="Administrativo">#REF!</definedName>
    <definedName name="District_Wide___Desarrollo_Profesional" localSheetId="3">#REF!</definedName>
    <definedName name="District_Wide___Desarrollo_Profesional">#REF!</definedName>
    <definedName name="Educativo" localSheetId="3">#REF!</definedName>
    <definedName name="Educativo">#REF!</definedName>
    <definedName name="Padres" localSheetId="3">#REF!</definedName>
    <definedName name="Padres">#REF!</definedName>
    <definedName name="_xlnm.Print_Area" localSheetId="2">'JUSTIF GASTOS'!$A$1:$F$34</definedName>
    <definedName name="_xlnm.Print_Area" localSheetId="1">NOMINA!$A$1:$N$47</definedName>
    <definedName name="_xlnm.Print_Area" localSheetId="0">'PRESUPUESTO '!$A$1:$G$65</definedName>
    <definedName name="Verano" localSheetId="3">#REF!</definedName>
    <definedName name="Verano">#REF!</definedName>
  </definedNames>
  <calcPr calcId="152511"/>
</workbook>
</file>

<file path=xl/calcChain.xml><?xml version="1.0" encoding="utf-8"?>
<calcChain xmlns="http://schemas.openxmlformats.org/spreadsheetml/2006/main">
  <c r="E24" i="14" l="1"/>
  <c r="E23" i="14"/>
  <c r="E25" i="14"/>
  <c r="E26" i="14"/>
  <c r="E11" i="14"/>
  <c r="E10" i="14"/>
  <c r="E5" i="14"/>
  <c r="H48" i="16"/>
  <c r="I48" i="16" s="1"/>
  <c r="H47" i="16"/>
  <c r="I47" i="16" s="1"/>
  <c r="H46" i="16"/>
  <c r="I46" i="16" s="1"/>
  <c r="H45" i="16"/>
  <c r="I45" i="16" s="1"/>
  <c r="H44" i="16"/>
  <c r="I44" i="16" s="1"/>
  <c r="H43" i="16"/>
  <c r="I43" i="16" s="1"/>
  <c r="H42" i="16"/>
  <c r="I42" i="16" s="1"/>
  <c r="H41" i="16"/>
  <c r="I41" i="16" s="1"/>
  <c r="H40" i="16"/>
  <c r="I40" i="16" s="1"/>
  <c r="H39" i="16"/>
  <c r="I39" i="16" s="1"/>
  <c r="H38" i="16"/>
  <c r="I38" i="16" s="1"/>
  <c r="H37" i="16"/>
  <c r="I37" i="16" s="1"/>
  <c r="H36" i="16"/>
  <c r="I36" i="16" s="1"/>
  <c r="H35" i="16"/>
  <c r="I35" i="16" s="1"/>
  <c r="H22" i="15"/>
  <c r="H8" i="15"/>
  <c r="H49" i="16" l="1"/>
  <c r="E34" i="14"/>
  <c r="E32" i="14"/>
  <c r="F31" i="12" s="1"/>
  <c r="E33" i="14"/>
  <c r="D31" i="12" s="1"/>
  <c r="G31" i="12" l="1"/>
  <c r="H23" i="15" l="1"/>
  <c r="I23" i="15" s="1"/>
  <c r="K23" i="15" s="1"/>
  <c r="H24" i="15"/>
  <c r="I24" i="15" s="1"/>
  <c r="J24" i="15" s="1"/>
  <c r="H25" i="15"/>
  <c r="I25" i="15" s="1"/>
  <c r="L25" i="15" s="1"/>
  <c r="H26" i="15"/>
  <c r="I26" i="15" s="1"/>
  <c r="H27" i="15"/>
  <c r="H28" i="15"/>
  <c r="H29" i="15"/>
  <c r="I29" i="15" s="1"/>
  <c r="L29" i="15" s="1"/>
  <c r="H30" i="15"/>
  <c r="I30" i="15" s="1"/>
  <c r="H31" i="15"/>
  <c r="I31" i="15" s="1"/>
  <c r="K31" i="15" s="1"/>
  <c r="H32" i="15"/>
  <c r="I32" i="15" s="1"/>
  <c r="L32" i="15" s="1"/>
  <c r="H33" i="15"/>
  <c r="I33" i="15" s="1"/>
  <c r="L33" i="15" s="1"/>
  <c r="H34" i="15"/>
  <c r="I34" i="15" s="1"/>
  <c r="H35" i="15"/>
  <c r="I35" i="15" s="1"/>
  <c r="K35" i="15" s="1"/>
  <c r="H36" i="15"/>
  <c r="H37" i="15"/>
  <c r="I37" i="15" s="1"/>
  <c r="L37" i="15" s="1"/>
  <c r="H38" i="15"/>
  <c r="I38" i="15" s="1"/>
  <c r="H39" i="15"/>
  <c r="H40" i="15"/>
  <c r="H41" i="15"/>
  <c r="I41" i="15" s="1"/>
  <c r="L41" i="15" s="1"/>
  <c r="H42" i="15"/>
  <c r="I42" i="15" s="1"/>
  <c r="H43" i="15"/>
  <c r="I43" i="15" s="1"/>
  <c r="K43" i="15" s="1"/>
  <c r="H44" i="15"/>
  <c r="I44" i="15" s="1"/>
  <c r="L44" i="15" s="1"/>
  <c r="I22" i="15"/>
  <c r="J22" i="15" s="1"/>
  <c r="H9" i="15"/>
  <c r="I9" i="15" s="1"/>
  <c r="K9" i="15" s="1"/>
  <c r="H10" i="15"/>
  <c r="I10" i="15" s="1"/>
  <c r="K10" i="15" s="1"/>
  <c r="H11" i="15"/>
  <c r="H12" i="15"/>
  <c r="I12" i="15" s="1"/>
  <c r="K12" i="15" s="1"/>
  <c r="H13" i="15"/>
  <c r="H14" i="15"/>
  <c r="I8" i="15"/>
  <c r="F51" i="12"/>
  <c r="F52" i="12"/>
  <c r="H9" i="16"/>
  <c r="I9" i="16" s="1"/>
  <c r="H10" i="16"/>
  <c r="I10" i="16" s="1"/>
  <c r="H11" i="16"/>
  <c r="I11" i="16"/>
  <c r="H12" i="16"/>
  <c r="I12" i="16" s="1"/>
  <c r="H13" i="16"/>
  <c r="I13" i="16" s="1"/>
  <c r="H14" i="16"/>
  <c r="I14" i="16" s="1"/>
  <c r="H15" i="16"/>
  <c r="I15" i="16"/>
  <c r="H16" i="16"/>
  <c r="I16" i="16" s="1"/>
  <c r="H17" i="16"/>
  <c r="I17" i="16" s="1"/>
  <c r="H18" i="16"/>
  <c r="I18" i="16" s="1"/>
  <c r="H19" i="16"/>
  <c r="I19" i="16"/>
  <c r="H20" i="16"/>
  <c r="I20" i="16" s="1"/>
  <c r="H21" i="16"/>
  <c r="I21" i="16" s="1"/>
  <c r="H22" i="16"/>
  <c r="I22" i="16" s="1"/>
  <c r="H23" i="16"/>
  <c r="I23" i="16"/>
  <c r="H24" i="16"/>
  <c r="I24" i="16" s="1"/>
  <c r="H25" i="16"/>
  <c r="I25" i="16" s="1"/>
  <c r="H26" i="16"/>
  <c r="I26" i="16" s="1"/>
  <c r="H27" i="16"/>
  <c r="I27" i="16"/>
  <c r="H8" i="16"/>
  <c r="D23" i="12"/>
  <c r="I27" i="15"/>
  <c r="K27" i="15" s="1"/>
  <c r="I28" i="15"/>
  <c r="J28" i="15" s="1"/>
  <c r="I36" i="15"/>
  <c r="L36" i="15" s="1"/>
  <c r="I39" i="15"/>
  <c r="K39" i="15" s="1"/>
  <c r="I40" i="15"/>
  <c r="J40" i="15" s="1"/>
  <c r="I11" i="15"/>
  <c r="J11" i="15" s="1"/>
  <c r="I13" i="15"/>
  <c r="K13" i="15" s="1"/>
  <c r="I14" i="15"/>
  <c r="K14" i="15" s="1"/>
  <c r="J36" i="15" l="1"/>
  <c r="L28" i="15"/>
  <c r="J32" i="15"/>
  <c r="L40" i="15"/>
  <c r="J44" i="15"/>
  <c r="L24" i="15"/>
  <c r="M44" i="15"/>
  <c r="N44" i="15" s="1"/>
  <c r="K42" i="15"/>
  <c r="K38" i="15"/>
  <c r="K30" i="15"/>
  <c r="J43" i="15"/>
  <c r="J39" i="15"/>
  <c r="J35" i="15"/>
  <c r="J31" i="15"/>
  <c r="J27" i="15"/>
  <c r="J23" i="15"/>
  <c r="K41" i="15"/>
  <c r="K37" i="15"/>
  <c r="K33" i="15"/>
  <c r="K29" i="15"/>
  <c r="K25" i="15"/>
  <c r="L43" i="15"/>
  <c r="L39" i="15"/>
  <c r="L35" i="15"/>
  <c r="L31" i="15"/>
  <c r="L27" i="15"/>
  <c r="L23" i="15"/>
  <c r="K34" i="15"/>
  <c r="K26" i="15"/>
  <c r="J42" i="15"/>
  <c r="J38" i="15"/>
  <c r="J34" i="15"/>
  <c r="J30" i="15"/>
  <c r="J26" i="15"/>
  <c r="K44" i="15"/>
  <c r="K40" i="15"/>
  <c r="M40" i="15" s="1"/>
  <c r="N40" i="15" s="1"/>
  <c r="K36" i="15"/>
  <c r="K32" i="15"/>
  <c r="K28" i="15"/>
  <c r="M28" i="15" s="1"/>
  <c r="N28" i="15" s="1"/>
  <c r="K24" i="15"/>
  <c r="M24" i="15" s="1"/>
  <c r="N24" i="15" s="1"/>
  <c r="L42" i="15"/>
  <c r="L38" i="15"/>
  <c r="L34" i="15"/>
  <c r="L30" i="15"/>
  <c r="L26" i="15"/>
  <c r="J41" i="15"/>
  <c r="J37" i="15"/>
  <c r="J33" i="15"/>
  <c r="M33" i="15" s="1"/>
  <c r="N33" i="15" s="1"/>
  <c r="J29" i="15"/>
  <c r="J25" i="15"/>
  <c r="J10" i="15"/>
  <c r="J9" i="15"/>
  <c r="J14" i="15"/>
  <c r="J13" i="15"/>
  <c r="K11" i="15"/>
  <c r="J12" i="15"/>
  <c r="M29" i="15" l="1"/>
  <c r="N29" i="15" s="1"/>
  <c r="M36" i="15"/>
  <c r="N36" i="15" s="1"/>
  <c r="M35" i="15"/>
  <c r="N35" i="15" s="1"/>
  <c r="M32" i="15"/>
  <c r="N32" i="15" s="1"/>
  <c r="M30" i="15"/>
  <c r="N30" i="15" s="1"/>
  <c r="M37" i="15"/>
  <c r="N37" i="15" s="1"/>
  <c r="M34" i="15"/>
  <c r="N34" i="15" s="1"/>
  <c r="M23" i="15"/>
  <c r="N23" i="15" s="1"/>
  <c r="M39" i="15"/>
  <c r="N39" i="15" s="1"/>
  <c r="M38" i="15"/>
  <c r="N38" i="15" s="1"/>
  <c r="M27" i="15"/>
  <c r="N27" i="15" s="1"/>
  <c r="M43" i="15"/>
  <c r="N43" i="15" s="1"/>
  <c r="M25" i="15"/>
  <c r="N25" i="15" s="1"/>
  <c r="M41" i="15"/>
  <c r="N41" i="15" s="1"/>
  <c r="M26" i="15"/>
  <c r="N26" i="15" s="1"/>
  <c r="M42" i="15"/>
  <c r="N42" i="15" s="1"/>
  <c r="M31" i="15"/>
  <c r="N31" i="15" s="1"/>
  <c r="J45" i="15"/>
  <c r="L10" i="15"/>
  <c r="M10" i="15" s="1"/>
  <c r="N10" i="15" s="1"/>
  <c r="L9" i="15"/>
  <c r="M9" i="15" s="1"/>
  <c r="N9" i="15" s="1"/>
  <c r="F23" i="12" l="1"/>
  <c r="G23" i="12" s="1"/>
  <c r="E30" i="14"/>
  <c r="E29" i="14"/>
  <c r="F32" i="12" s="1"/>
  <c r="E28" i="14"/>
  <c r="D32" i="12" s="1"/>
  <c r="G32" i="12" s="1"/>
  <c r="E27" i="14"/>
  <c r="D24" i="12" s="1"/>
  <c r="F24" i="12"/>
  <c r="D22" i="12"/>
  <c r="E19" i="14"/>
  <c r="D42" i="12" s="1"/>
  <c r="E18" i="14"/>
  <c r="F42" i="12" s="1"/>
  <c r="E17" i="14"/>
  <c r="D41" i="12" s="1"/>
  <c r="E16" i="14"/>
  <c r="F41" i="12" s="1"/>
  <c r="E15" i="14"/>
  <c r="D40" i="12" s="1"/>
  <c r="E14" i="14"/>
  <c r="F40" i="12" s="1"/>
  <c r="E13" i="14"/>
  <c r="D39" i="12" s="1"/>
  <c r="G39" i="12" s="1"/>
  <c r="E12" i="14"/>
  <c r="F38" i="12" s="1"/>
  <c r="G38" i="12" s="1"/>
  <c r="D33" i="12"/>
  <c r="F33" i="12"/>
  <c r="G33" i="12" l="1"/>
  <c r="G40" i="12"/>
  <c r="G42" i="12"/>
  <c r="G41" i="12"/>
  <c r="G24" i="12"/>
  <c r="E20" i="14"/>
  <c r="A49" i="16" l="1"/>
  <c r="A28" i="16"/>
  <c r="I8" i="16"/>
  <c r="H28" i="16" l="1"/>
  <c r="I28" i="16"/>
  <c r="I49" i="16"/>
  <c r="E31" i="14"/>
  <c r="D28" i="12" s="1"/>
  <c r="G28" i="12" s="1"/>
  <c r="D26" i="12" l="1"/>
  <c r="G26" i="12" s="1"/>
  <c r="F27" i="12"/>
  <c r="G27" i="12" s="1"/>
  <c r="A45" i="15"/>
  <c r="H45" i="15" l="1"/>
  <c r="L12" i="15"/>
  <c r="M12" i="15" s="1"/>
  <c r="N12" i="15" s="1"/>
  <c r="A15" i="15"/>
  <c r="L8" i="15"/>
  <c r="K22" i="15" l="1"/>
  <c r="K45" i="15" s="1"/>
  <c r="I45" i="15"/>
  <c r="D16" i="12" s="1"/>
  <c r="L22" i="15"/>
  <c r="L45" i="15" s="1"/>
  <c r="D20" i="12" l="1"/>
  <c r="D19" i="12"/>
  <c r="D18" i="12"/>
  <c r="M22" i="15"/>
  <c r="M45" i="15" s="1"/>
  <c r="N22" i="15" l="1"/>
  <c r="N45" i="15" s="1"/>
  <c r="L13" i="15" l="1"/>
  <c r="M13" i="15" s="1"/>
  <c r="N13" i="15" s="1"/>
  <c r="L11" i="15"/>
  <c r="H15" i="15"/>
  <c r="L14" i="15"/>
  <c r="M14" i="15" s="1"/>
  <c r="N14" i="15" s="1"/>
  <c r="L15" i="15" l="1"/>
  <c r="M11" i="15"/>
  <c r="N11" i="15" s="1"/>
  <c r="J8" i="15"/>
  <c r="K8" i="15"/>
  <c r="I15" i="15"/>
  <c r="F16" i="12" s="1"/>
  <c r="G16" i="12" s="1"/>
  <c r="K15" i="15" l="1"/>
  <c r="F19" i="12" s="1"/>
  <c r="G19" i="12" s="1"/>
  <c r="J15" i="15"/>
  <c r="F18" i="12" s="1"/>
  <c r="G18" i="12" s="1"/>
  <c r="F20" i="12"/>
  <c r="G20" i="12" s="1"/>
  <c r="M8" i="15"/>
  <c r="M15" i="15" l="1"/>
  <c r="N8" i="15"/>
  <c r="N15" i="15" s="1"/>
  <c r="F29" i="12"/>
  <c r="G29" i="12" s="1"/>
  <c r="E6" i="14"/>
  <c r="D36" i="12" s="1"/>
  <c r="F35" i="12"/>
  <c r="G35" i="12" s="1"/>
  <c r="E44" i="12"/>
  <c r="G44" i="12" s="1"/>
  <c r="F50" i="12"/>
  <c r="D46" i="12" l="1"/>
  <c r="G36" i="12"/>
  <c r="F22" i="12"/>
  <c r="G22" i="12" s="1"/>
  <c r="E7" i="14"/>
  <c r="C45" i="12"/>
  <c r="G45" i="12" s="1"/>
  <c r="E46" i="12"/>
  <c r="F53" i="12"/>
  <c r="D63" i="12" s="1"/>
  <c r="F46" i="12" l="1"/>
  <c r="D57" i="12" s="1"/>
  <c r="C46" i="12"/>
  <c r="D62" i="12" l="1"/>
  <c r="D64" i="12" s="1"/>
  <c r="D58" i="12"/>
  <c r="G46" i="12"/>
  <c r="H46" i="12" s="1"/>
  <c r="D65" i="12" l="1"/>
  <c r="E65" i="12"/>
  <c r="D59" i="12"/>
  <c r="E59" i="12" l="1"/>
</calcChain>
</file>

<file path=xl/sharedStrings.xml><?xml version="1.0" encoding="utf-8"?>
<sst xmlns="http://schemas.openxmlformats.org/spreadsheetml/2006/main" count="179" uniqueCount="117">
  <si>
    <t>Impresos y Encuadernación</t>
  </si>
  <si>
    <t>Material de Instrucción</t>
  </si>
  <si>
    <t>Equipo de Oficina</t>
  </si>
  <si>
    <t>TOTAL</t>
  </si>
  <si>
    <t>Equipo de Imprenta, Encuadernación y Reproducción</t>
  </si>
  <si>
    <t>Pago de Licencia de Programas de Computadora</t>
  </si>
  <si>
    <t>Equipo Educativo y Recreativo</t>
  </si>
  <si>
    <t>Materiales y Efectos de Oficina</t>
  </si>
  <si>
    <t>Servicios de Comunicación N/C (Internet)</t>
  </si>
  <si>
    <t>APORTACIONES PATRONALES</t>
  </si>
  <si>
    <t>GOBIERNO DE PUERTO RICO</t>
  </si>
  <si>
    <t>DEPARTAMENTO DE EDUCACIÓN</t>
  </si>
  <si>
    <t xml:space="preserve">                     </t>
  </si>
  <si>
    <t>TÍTULOS DE LAS PARTIDAS</t>
  </si>
  <si>
    <t>EDUCATIVA</t>
  </si>
  <si>
    <t>(001) NÓMINA Y COSTOS RELACIONADOS</t>
  </si>
  <si>
    <t>Sueldos Puestos Jornada Parcial</t>
  </si>
  <si>
    <t>Pago de Contribución por Desempleo Estatal y Federal</t>
  </si>
  <si>
    <t xml:space="preserve"> (003) SERVICIOS COMPRADOS</t>
  </si>
  <si>
    <t>Conservación y Reparación de Otros Equipos-Por Contrato</t>
  </si>
  <si>
    <t xml:space="preserve">(006) SERVICIOS PROFESIONALES           </t>
  </si>
  <si>
    <t>(010) MATERIALES Y SUMINISTROS</t>
  </si>
  <si>
    <t>Compra de Equipo No Capitalizable</t>
  </si>
  <si>
    <t>(011) COMPRA DE EQUIPO</t>
  </si>
  <si>
    <t>Compra de Equipo de Computadora-Hardware y Software</t>
  </si>
  <si>
    <t>Fondo del Seguro del Estado  1.80%</t>
  </si>
  <si>
    <t>Seguro Social  7.65%</t>
  </si>
  <si>
    <t>IN-KIND</t>
  </si>
  <si>
    <t>SOLICITADO</t>
  </si>
  <si>
    <t>ADMINISTRATIVA</t>
  </si>
  <si>
    <t>CUMPLIMIENTO CON EL 5% ADMINISTRACIÓN</t>
  </si>
  <si>
    <t>TOTAL ADMINISTRACIÓN</t>
  </si>
  <si>
    <t>TOTAL DE PROPUESTA</t>
  </si>
  <si>
    <t xml:space="preserve"> CUMPLIMIENTO 5% ADM.</t>
  </si>
  <si>
    <t>CUMPLIMIENTO CON EL 25% PAREO</t>
  </si>
  <si>
    <t>TOTAL SOLICITADO</t>
  </si>
  <si>
    <t>TOTAL IN-KIND</t>
  </si>
  <si>
    <t xml:space="preserve"> CUMPLIMIENTO 25% PAREO</t>
  </si>
  <si>
    <t>CANTIDAD</t>
  </si>
  <si>
    <t>DESCRIPCIÓN</t>
  </si>
  <si>
    <t>RATE</t>
  </si>
  <si>
    <t>DÍAS</t>
  </si>
  <si>
    <t>HORAS</t>
  </si>
  <si>
    <t>CANTIDAD PAREO</t>
  </si>
  <si>
    <t>FACILIDADES PARA CONTRIBUCIÓN EN ESPECIE (IN-KIND)</t>
  </si>
  <si>
    <t>Faciliades Administrativas</t>
  </si>
  <si>
    <t>Facilidades Educativas</t>
  </si>
  <si>
    <t>Objeto de Gastos</t>
  </si>
  <si>
    <t xml:space="preserve">Descripción </t>
  </si>
  <si>
    <t xml:space="preserve">Cantidad  </t>
  </si>
  <si>
    <t>Costo por Unidad</t>
  </si>
  <si>
    <t xml:space="preserve">Costo Total </t>
  </si>
  <si>
    <t>Justificación</t>
  </si>
  <si>
    <t>Justificación presupuestaria:</t>
  </si>
  <si>
    <t>Seguro Social</t>
  </si>
  <si>
    <t>Materiales</t>
  </si>
  <si>
    <t>Materiales de Instrucción</t>
  </si>
  <si>
    <t>Equipo</t>
  </si>
  <si>
    <t>Equipo Educativo</t>
  </si>
  <si>
    <t>Otros Gastos</t>
  </si>
  <si>
    <t xml:space="preserve">TOTAL </t>
  </si>
  <si>
    <t>(7.65%)</t>
  </si>
  <si>
    <t>(4.40%)</t>
  </si>
  <si>
    <t xml:space="preserve"> </t>
  </si>
  <si>
    <t>Semanas de Servicio</t>
  </si>
  <si>
    <t>Ciclo 1</t>
  </si>
  <si>
    <t>Ciclo 2</t>
  </si>
  <si>
    <t>Horas Semanales</t>
  </si>
  <si>
    <t>Salario por Hora</t>
  </si>
  <si>
    <t>Total de Horas</t>
  </si>
  <si>
    <t>Costo de Horas Trabajadas</t>
  </si>
  <si>
    <t>Fondo Seguro del Estado</t>
  </si>
  <si>
    <t>Seguro por Desempleo</t>
  </si>
  <si>
    <t>Total Aportaciones Patronales</t>
  </si>
  <si>
    <t>Cantidad de Puestos</t>
  </si>
  <si>
    <t>(1.8%)</t>
  </si>
  <si>
    <t>Salones</t>
  </si>
  <si>
    <t>Oficina</t>
  </si>
  <si>
    <t>Biblioteca</t>
  </si>
  <si>
    <t>(007) OTROS GASTOS</t>
  </si>
  <si>
    <t>Servicios Misceláneos - No Clasificados</t>
  </si>
  <si>
    <t>Nómina - Puestos Administrativos</t>
  </si>
  <si>
    <t>Nómina - Puestos Docentes</t>
  </si>
  <si>
    <t>Servicios Profesionales (Contrataciones para Actividades Educativas)</t>
  </si>
  <si>
    <t>Servicios Profesionales - Puestos Administrativos</t>
  </si>
  <si>
    <t>Servicios Profesionales - Puestos Docentes</t>
  </si>
  <si>
    <t>Servicios Profesionales y Consultoria (Puestos Docentes)</t>
  </si>
  <si>
    <t>Servicios Profesionales y Consultoria (Puestos Administrativos)</t>
  </si>
  <si>
    <t>Servicios Profesionales y Consultoria (actividades Educativas)</t>
  </si>
  <si>
    <t>NOTA: LOS PORCIENTOS DEL FONDO DEL SEGURO DEL ESTADO Y DESEMPLEO PUEDEN SER NEGOCIADOS, DE SER NECESARIO.</t>
  </si>
  <si>
    <t>Equipo no capitalizable (administrativo)</t>
  </si>
  <si>
    <t>Equipo no capitalizable (educativo)</t>
  </si>
  <si>
    <t>Equipo de computadora (administrativo)</t>
  </si>
  <si>
    <t>Equipo de computadora (educativo)</t>
  </si>
  <si>
    <t>Licencia de Programa de Computadoras (administrativo)</t>
  </si>
  <si>
    <t>Licencia de Programa de Computadoras (educativo)</t>
  </si>
  <si>
    <t>Equipo de Imprenta, Encuadernación y Reproducción (administrativo)</t>
  </si>
  <si>
    <t>Equipo de Imprenta, Encuadernación y Reproducción (educativo)</t>
  </si>
  <si>
    <t>Impresos y Encuadernación (adminsitrativo)</t>
  </si>
  <si>
    <t>Impresos y Encuadernación (educativo)</t>
  </si>
  <si>
    <t>Conservación y Reparación de Equipo (administrativo)</t>
  </si>
  <si>
    <t>Conservación y Reparación de Equipo (educativo)</t>
  </si>
  <si>
    <t>Servicios Misceláneos (educativo)</t>
  </si>
  <si>
    <t>Servicios Misceláneos (administrativo)</t>
  </si>
  <si>
    <t>PROGRAMA DE EDUCACIÓN PARA ADULTOS</t>
  </si>
  <si>
    <t>Nota: Inserte el número de salones, oficina, y bibliotecas; días y horas, según aplique.</t>
  </si>
  <si>
    <t>TOTAL DE PROYECTO</t>
  </si>
  <si>
    <r>
      <t>TÍTULO  DEL PROYECTO</t>
    </r>
    <r>
      <rPr>
        <b/>
        <sz val="14"/>
        <rFont val="Times New Roman"/>
        <family val="1"/>
      </rPr>
      <t xml:space="preserve">:                 </t>
    </r>
  </si>
  <si>
    <r>
      <t>PROPONENTE :</t>
    </r>
    <r>
      <rPr>
        <b/>
        <u/>
        <sz val="14"/>
        <rFont val="Times New Roman"/>
        <family val="1"/>
      </rPr>
      <t xml:space="preserve"> ___________________</t>
    </r>
  </si>
  <si>
    <t xml:space="preserve">PRESUPUESTO SOLICITADO AÑO FISCAL 2019 - 2020 </t>
  </si>
  <si>
    <t>Servicios Profesionales y Consultoria (Desarrollo Profesional y Actividades Administrativas)</t>
  </si>
  <si>
    <t>Clasificación y Categoría del Puesto</t>
  </si>
  <si>
    <t>Ciclo 3</t>
  </si>
  <si>
    <t>Cuotas y Subscripciones</t>
  </si>
  <si>
    <t>Cuotas y Subscripciones (educativo)</t>
  </si>
  <si>
    <t>Cuotas y Subscripciones (administrativo)</t>
  </si>
  <si>
    <t>Servicios Profesionales (Desarrollo Profesional y Otras Actividades Administrativas)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</si>
</sst>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2"/>
      <name val="Arial MT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10"/>
      <name val="Times New Roman"/>
      <family val="1"/>
    </font>
    <font>
      <sz val="12"/>
      <color indexed="2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theme="1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41" fontId="8" fillId="0" borderId="0" applyFont="0" applyFill="0" applyBorder="0" applyAlignment="0">
      <protection hidden="1"/>
    </xf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1" applyFont="1" applyBorder="1"/>
    <xf numFmtId="0" fontId="3" fillId="0" borderId="0" xfId="1" applyFont="1"/>
    <xf numFmtId="0" fontId="6" fillId="0" borderId="0" xfId="1" applyFont="1" applyAlignment="1"/>
    <xf numFmtId="43" fontId="3" fillId="0" borderId="0" xfId="1" applyNumberFormat="1" applyFont="1" applyProtection="1"/>
    <xf numFmtId="43" fontId="6" fillId="0" borderId="0" xfId="1" applyNumberFormat="1" applyFont="1" applyProtection="1"/>
    <xf numFmtId="41" fontId="6" fillId="0" borderId="5" xfId="2" applyFont="1" applyFill="1" applyBorder="1">
      <protection hidden="1"/>
    </xf>
    <xf numFmtId="0" fontId="2" fillId="0" borderId="9" xfId="1" applyFont="1" applyBorder="1" applyAlignment="1">
      <alignment horizontal="center"/>
    </xf>
    <xf numFmtId="0" fontId="2" fillId="0" borderId="3" xfId="1" applyFont="1" applyBorder="1"/>
    <xf numFmtId="0" fontId="2" fillId="0" borderId="0" xfId="1" applyFont="1" applyBorder="1"/>
    <xf numFmtId="0" fontId="2" fillId="0" borderId="0" xfId="1" applyFont="1"/>
    <xf numFmtId="0" fontId="2" fillId="0" borderId="3" xfId="1" applyFont="1" applyBorder="1" applyAlignment="1"/>
    <xf numFmtId="0" fontId="2" fillId="0" borderId="3" xfId="1" applyFont="1" applyBorder="1" applyAlignment="1">
      <alignment horizontal="left"/>
    </xf>
    <xf numFmtId="0" fontId="2" fillId="0" borderId="12" xfId="1" applyFont="1" applyBorder="1" applyAlignment="1">
      <alignment horizontal="center"/>
    </xf>
    <xf numFmtId="0" fontId="3" fillId="0" borderId="0" xfId="1" applyFont="1" applyFill="1"/>
    <xf numFmtId="0" fontId="6" fillId="0" borderId="0" xfId="1" applyFont="1" applyProtection="1"/>
    <xf numFmtId="0" fontId="2" fillId="0" borderId="15" xfId="1" applyFont="1" applyBorder="1"/>
    <xf numFmtId="41" fontId="6" fillId="0" borderId="14" xfId="2" applyFont="1" applyFill="1" applyBorder="1">
      <protection hidden="1"/>
    </xf>
    <xf numFmtId="43" fontId="6" fillId="0" borderId="5" xfId="2" applyNumberFormat="1" applyFont="1" applyFill="1" applyBorder="1" applyAlignment="1">
      <alignment horizontal="center"/>
      <protection hidden="1"/>
    </xf>
    <xf numFmtId="43" fontId="6" fillId="0" borderId="6" xfId="2" applyNumberFormat="1" applyFont="1" applyFill="1" applyBorder="1" applyAlignment="1">
      <alignment horizontal="center"/>
      <protection hidden="1"/>
    </xf>
    <xf numFmtId="43" fontId="6" fillId="0" borderId="29" xfId="2" applyNumberFormat="1" applyFont="1" applyFill="1" applyBorder="1" applyAlignment="1">
      <alignment vertical="center" wrapText="1"/>
      <protection hidden="1"/>
    </xf>
    <xf numFmtId="43" fontId="6" fillId="2" borderId="19" xfId="2" applyNumberFormat="1" applyFont="1" applyFill="1" applyBorder="1" applyAlignment="1">
      <alignment horizontal="center" vertical="center" wrapText="1"/>
      <protection hidden="1"/>
    </xf>
    <xf numFmtId="44" fontId="3" fillId="0" borderId="1" xfId="4" applyFont="1" applyBorder="1"/>
    <xf numFmtId="43" fontId="3" fillId="3" borderId="1" xfId="2" applyNumberFormat="1" applyFont="1" applyFill="1" applyBorder="1" applyAlignment="1">
      <alignment horizontal="center"/>
      <protection hidden="1"/>
    </xf>
    <xf numFmtId="44" fontId="3" fillId="0" borderId="1" xfId="1" applyNumberFormat="1" applyFont="1" applyBorder="1"/>
    <xf numFmtId="0" fontId="6" fillId="3" borderId="35" xfId="1" applyFont="1" applyFill="1" applyBorder="1" applyAlignment="1">
      <alignment horizontal="left"/>
    </xf>
    <xf numFmtId="0" fontId="6" fillId="3" borderId="9" xfId="1" applyFont="1" applyFill="1" applyBorder="1" applyAlignment="1">
      <alignment horizontal="left"/>
    </xf>
    <xf numFmtId="0" fontId="6" fillId="3" borderId="25" xfId="1" applyFont="1" applyFill="1" applyBorder="1" applyAlignment="1">
      <alignment horizontal="left"/>
    </xf>
    <xf numFmtId="0" fontId="2" fillId="0" borderId="35" xfId="1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3" borderId="1" xfId="1" applyFont="1" applyFill="1" applyBorder="1" applyAlignment="1">
      <alignment horizontal="left"/>
    </xf>
    <xf numFmtId="43" fontId="6" fillId="2" borderId="13" xfId="2" applyNumberFormat="1" applyFont="1" applyFill="1" applyBorder="1" applyAlignment="1">
      <alignment horizontal="center" vertical="center" wrapText="1"/>
      <protection hidden="1"/>
    </xf>
    <xf numFmtId="43" fontId="6" fillId="2" borderId="18" xfId="2" applyNumberFormat="1" applyFont="1" applyFill="1" applyBorder="1" applyAlignment="1">
      <alignment horizontal="center" vertical="center" wrapText="1"/>
      <protection hidden="1"/>
    </xf>
    <xf numFmtId="0" fontId="3" fillId="0" borderId="0" xfId="6" applyFont="1"/>
    <xf numFmtId="166" fontId="3" fillId="0" borderId="1" xfId="8" applyNumberFormat="1" applyFont="1" applyFill="1" applyBorder="1" applyAlignment="1">
      <alignment horizontal="center"/>
    </xf>
    <xf numFmtId="43" fontId="3" fillId="0" borderId="1" xfId="3" applyFont="1" applyBorder="1" applyAlignment="1">
      <alignment horizontal="center"/>
    </xf>
    <xf numFmtId="43" fontId="12" fillId="0" borderId="1" xfId="3" applyFont="1" applyBorder="1" applyAlignment="1">
      <alignment horizontal="center"/>
    </xf>
    <xf numFmtId="43" fontId="13" fillId="0" borderId="1" xfId="3" applyFont="1" applyBorder="1" applyAlignment="1">
      <alignment horizontal="center"/>
    </xf>
    <xf numFmtId="3" fontId="3" fillId="7" borderId="1" xfId="6" applyNumberFormat="1" applyFont="1" applyFill="1" applyBorder="1" applyAlignment="1">
      <alignment horizontal="center"/>
    </xf>
    <xf numFmtId="3" fontId="3" fillId="7" borderId="1" xfId="6" applyNumberFormat="1" applyFont="1" applyFill="1" applyBorder="1" applyAlignment="1"/>
    <xf numFmtId="165" fontId="3" fillId="7" borderId="1" xfId="6" applyNumberFormat="1" applyFont="1" applyFill="1" applyBorder="1" applyAlignment="1">
      <alignment horizontal="center"/>
    </xf>
    <xf numFmtId="166" fontId="3" fillId="7" borderId="1" xfId="3" applyNumberFormat="1" applyFont="1" applyFill="1" applyBorder="1" applyAlignment="1">
      <alignment horizontal="center"/>
    </xf>
    <xf numFmtId="44" fontId="3" fillId="7" borderId="1" xfId="7" applyFont="1" applyFill="1" applyBorder="1" applyAlignment="1">
      <alignment horizontal="center"/>
    </xf>
    <xf numFmtId="43" fontId="2" fillId="0" borderId="0" xfId="1" applyNumberFormat="1" applyFont="1"/>
    <xf numFmtId="43" fontId="2" fillId="0" borderId="0" xfId="1" applyNumberFormat="1" applyFont="1" applyAlignment="1">
      <alignment horizontal="right"/>
    </xf>
    <xf numFmtId="43" fontId="2" fillId="0" borderId="17" xfId="1" applyNumberFormat="1" applyFont="1" applyBorder="1"/>
    <xf numFmtId="43" fontId="4" fillId="0" borderId="0" xfId="1" applyNumberFormat="1" applyFont="1" applyAlignment="1">
      <alignment horizontal="center"/>
    </xf>
    <xf numFmtId="10" fontId="4" fillId="0" borderId="0" xfId="5" applyNumberFormat="1" applyFont="1" applyAlignment="1">
      <alignment horizontal="left"/>
    </xf>
    <xf numFmtId="0" fontId="2" fillId="0" borderId="1" xfId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horizontal="left" vertical="center" indent="6"/>
    </xf>
    <xf numFmtId="3" fontId="3" fillId="3" borderId="1" xfId="6" applyNumberFormat="1" applyFont="1" applyFill="1" applyBorder="1" applyAlignment="1">
      <alignment horizontal="center" vertical="center"/>
    </xf>
    <xf numFmtId="10" fontId="3" fillId="3" borderId="1" xfId="6" quotePrefix="1" applyNumberFormat="1" applyFont="1" applyFill="1" applyBorder="1" applyAlignment="1">
      <alignment horizontal="center" vertical="center"/>
    </xf>
    <xf numFmtId="49" fontId="3" fillId="3" borderId="1" xfId="6" applyNumberFormat="1" applyFont="1" applyFill="1" applyBorder="1" applyAlignment="1">
      <alignment horizontal="center" vertical="center"/>
    </xf>
    <xf numFmtId="3" fontId="3" fillId="6" borderId="1" xfId="6" applyNumberFormat="1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4" fontId="15" fillId="0" borderId="0" xfId="4" applyFont="1"/>
    <xf numFmtId="166" fontId="15" fillId="0" borderId="0" xfId="8" applyNumberFormat="1" applyFont="1" applyAlignment="1"/>
    <xf numFmtId="43" fontId="2" fillId="3" borderId="22" xfId="2" applyNumberFormat="1" applyFont="1" applyFill="1" applyBorder="1">
      <protection hidden="1"/>
    </xf>
    <xf numFmtId="43" fontId="2" fillId="3" borderId="8" xfId="2" applyNumberFormat="1" applyFont="1" applyFill="1" applyBorder="1">
      <protection hidden="1"/>
    </xf>
    <xf numFmtId="43" fontId="2" fillId="3" borderId="23" xfId="2" applyNumberFormat="1" applyFont="1" applyFill="1" applyBorder="1">
      <protection hidden="1"/>
    </xf>
    <xf numFmtId="43" fontId="2" fillId="3" borderId="10" xfId="2" applyNumberFormat="1" applyFont="1" applyFill="1" applyBorder="1">
      <protection hidden="1"/>
    </xf>
    <xf numFmtId="43" fontId="2" fillId="0" borderId="16" xfId="2" applyNumberFormat="1" applyFont="1" applyBorder="1">
      <protection hidden="1"/>
    </xf>
    <xf numFmtId="43" fontId="2" fillId="4" borderId="9" xfId="2" applyNumberFormat="1" applyFont="1" applyFill="1" applyBorder="1">
      <protection hidden="1"/>
    </xf>
    <xf numFmtId="43" fontId="2" fillId="4" borderId="37" xfId="2" applyNumberFormat="1" applyFont="1" applyFill="1" applyBorder="1">
      <protection hidden="1"/>
    </xf>
    <xf numFmtId="43" fontId="2" fillId="4" borderId="25" xfId="2" applyNumberFormat="1" applyFont="1" applyFill="1" applyBorder="1">
      <protection hidden="1"/>
    </xf>
    <xf numFmtId="43" fontId="3" fillId="0" borderId="0" xfId="1" applyNumberFormat="1" applyFont="1"/>
    <xf numFmtId="44" fontId="6" fillId="0" borderId="34" xfId="4" applyFont="1" applyBorder="1"/>
    <xf numFmtId="43" fontId="2" fillId="0" borderId="0" xfId="1" applyNumberFormat="1" applyFont="1" applyBorder="1"/>
    <xf numFmtId="0" fontId="2" fillId="0" borderId="1" xfId="1" applyFont="1" applyBorder="1" applyAlignment="1">
      <alignment horizontal="center"/>
    </xf>
    <xf numFmtId="43" fontId="2" fillId="3" borderId="38" xfId="2" applyNumberFormat="1" applyFont="1" applyFill="1" applyBorder="1">
      <protection hidden="1"/>
    </xf>
    <xf numFmtId="43" fontId="2" fillId="0" borderId="10" xfId="2" applyNumberFormat="1" applyFont="1" applyBorder="1" applyProtection="1"/>
    <xf numFmtId="43" fontId="2" fillId="3" borderId="10" xfId="2" applyNumberFormat="1" applyFont="1" applyFill="1" applyBorder="1" applyProtection="1"/>
    <xf numFmtId="43" fontId="2" fillId="3" borderId="30" xfId="2" applyNumberFormat="1" applyFont="1" applyFill="1" applyBorder="1" applyProtection="1"/>
    <xf numFmtId="43" fontId="2" fillId="0" borderId="31" xfId="2" applyNumberFormat="1" applyFont="1" applyBorder="1" applyProtection="1"/>
    <xf numFmtId="43" fontId="2" fillId="3" borderId="31" xfId="2" applyNumberFormat="1" applyFont="1" applyFill="1" applyBorder="1" applyProtection="1"/>
    <xf numFmtId="0" fontId="6" fillId="3" borderId="2" xfId="1" applyFont="1" applyFill="1" applyBorder="1" applyAlignment="1" applyProtection="1">
      <alignment horizontal="left"/>
    </xf>
    <xf numFmtId="43" fontId="2" fillId="2" borderId="4" xfId="2" applyNumberFormat="1" applyFont="1" applyFill="1" applyBorder="1" applyProtection="1"/>
    <xf numFmtId="43" fontId="2" fillId="2" borderId="29" xfId="2" applyNumberFormat="1" applyFont="1" applyFill="1" applyBorder="1" applyProtection="1"/>
    <xf numFmtId="43" fontId="2" fillId="0" borderId="9" xfId="2" applyNumberFormat="1" applyFont="1" applyBorder="1" applyProtection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0" fillId="0" borderId="1" xfId="4" applyFont="1" applyBorder="1" applyAlignment="1">
      <alignment vertical="center" wrapText="1"/>
    </xf>
    <xf numFmtId="44" fontId="16" fillId="5" borderId="33" xfId="4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166" fontId="16" fillId="5" borderId="1" xfId="8" applyNumberFormat="1" applyFont="1" applyFill="1" applyBorder="1" applyAlignment="1">
      <alignment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3" fontId="3" fillId="3" borderId="1" xfId="6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0" xfId="1" applyFont="1" applyAlignment="1" applyProtection="1">
      <protection locked="0"/>
    </xf>
    <xf numFmtId="0" fontId="4" fillId="0" borderId="0" xfId="1" applyFont="1" applyAlignment="1" applyProtection="1">
      <protection locked="0"/>
    </xf>
    <xf numFmtId="43" fontId="2" fillId="0" borderId="23" xfId="2" applyNumberFormat="1" applyFont="1" applyBorder="1" applyProtection="1">
      <protection locked="0"/>
    </xf>
    <xf numFmtId="43" fontId="2" fillId="3" borderId="23" xfId="2" applyNumberFormat="1" applyFont="1" applyFill="1" applyBorder="1" applyProtection="1">
      <protection locked="0"/>
    </xf>
    <xf numFmtId="43" fontId="2" fillId="0" borderId="10" xfId="2" applyNumberFormat="1" applyFont="1" applyBorder="1" applyProtection="1">
      <protection locked="0"/>
    </xf>
    <xf numFmtId="43" fontId="2" fillId="0" borderId="24" xfId="2" applyNumberFormat="1" applyFont="1" applyBorder="1" applyProtection="1">
      <protection locked="0"/>
    </xf>
    <xf numFmtId="43" fontId="2" fillId="0" borderId="16" xfId="2" applyNumberFormat="1" applyFont="1" applyBorder="1" applyProtection="1">
      <protection locked="0"/>
    </xf>
    <xf numFmtId="43" fontId="2" fillId="0" borderId="9" xfId="2" applyNumberFormat="1" applyFont="1" applyBorder="1" applyProtection="1">
      <protection locked="0"/>
    </xf>
    <xf numFmtId="43" fontId="2" fillId="0" borderId="25" xfId="2" applyNumberFormat="1" applyFont="1" applyBorder="1" applyProtection="1">
      <protection locked="0"/>
    </xf>
    <xf numFmtId="43" fontId="2" fillId="0" borderId="26" xfId="2" applyNumberFormat="1" applyFont="1" applyBorder="1" applyProtection="1">
      <protection locked="0"/>
    </xf>
    <xf numFmtId="43" fontId="2" fillId="0" borderId="27" xfId="2" applyNumberFormat="1" applyFont="1" applyBorder="1" applyProtection="1">
      <protection locked="0"/>
    </xf>
    <xf numFmtId="43" fontId="2" fillId="0" borderId="32" xfId="2" applyNumberFormat="1" applyFont="1" applyBorder="1" applyProtection="1">
      <protection locked="0"/>
    </xf>
    <xf numFmtId="3" fontId="3" fillId="0" borderId="1" xfId="6" applyNumberFormat="1" applyFont="1" applyBorder="1" applyAlignment="1" applyProtection="1">
      <alignment horizontal="center" vertical="center"/>
      <protection locked="0"/>
    </xf>
    <xf numFmtId="164" fontId="3" fillId="0" borderId="1" xfId="6" applyNumberFormat="1" applyFont="1" applyBorder="1" applyAlignment="1" applyProtection="1">
      <alignment horizontal="center" vertical="center"/>
      <protection locked="0"/>
    </xf>
    <xf numFmtId="166" fontId="3" fillId="0" borderId="1" xfId="8" applyNumberFormat="1" applyFont="1" applyBorder="1" applyAlignment="1" applyProtection="1">
      <alignment horizontal="center" vertical="center"/>
      <protection locked="0"/>
    </xf>
    <xf numFmtId="164" fontId="3" fillId="0" borderId="1" xfId="6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" fillId="0" borderId="3" xfId="1" applyFont="1" applyBorder="1" applyAlignment="1">
      <alignment wrapText="1"/>
    </xf>
    <xf numFmtId="43" fontId="2" fillId="3" borderId="16" xfId="2" applyNumberFormat="1" applyFont="1" applyFill="1" applyBorder="1">
      <protection hidden="1"/>
    </xf>
    <xf numFmtId="43" fontId="2" fillId="3" borderId="39" xfId="2" applyNumberFormat="1" applyFont="1" applyFill="1" applyBorder="1">
      <protection hidden="1"/>
    </xf>
    <xf numFmtId="43" fontId="2" fillId="3" borderId="40" xfId="2" applyNumberFormat="1" applyFont="1" applyFill="1" applyBorder="1">
      <protection hidden="1"/>
    </xf>
    <xf numFmtId="43" fontId="2" fillId="0" borderId="41" xfId="2" applyNumberFormat="1" applyFont="1" applyBorder="1" applyProtection="1">
      <protection locked="0"/>
    </xf>
    <xf numFmtId="43" fontId="2" fillId="3" borderId="41" xfId="2" applyNumberFormat="1" applyFont="1" applyFill="1" applyBorder="1" applyProtection="1">
      <protection locked="0"/>
    </xf>
    <xf numFmtId="43" fontId="2" fillId="3" borderId="41" xfId="2" applyNumberFormat="1" applyFont="1" applyFill="1" applyBorder="1">
      <protection hidden="1"/>
    </xf>
    <xf numFmtId="43" fontId="2" fillId="0" borderId="42" xfId="2" applyNumberFormat="1" applyFont="1" applyBorder="1" applyProtection="1">
      <protection locked="0"/>
    </xf>
    <xf numFmtId="43" fontId="2" fillId="3" borderId="42" xfId="2" applyNumberFormat="1" applyFont="1" applyFill="1" applyBorder="1">
      <protection hidden="1"/>
    </xf>
    <xf numFmtId="43" fontId="2" fillId="4" borderId="2" xfId="2" applyNumberFormat="1" applyFont="1" applyFill="1" applyBorder="1">
      <protection hidden="1"/>
    </xf>
    <xf numFmtId="43" fontId="2" fillId="0" borderId="2" xfId="2" applyNumberFormat="1" applyFont="1" applyBorder="1" applyProtection="1">
      <protection locked="0"/>
    </xf>
    <xf numFmtId="43" fontId="2" fillId="3" borderId="43" xfId="2" applyNumberFormat="1" applyFont="1" applyFill="1" applyBorder="1">
      <protection hidden="1"/>
    </xf>
    <xf numFmtId="0" fontId="6" fillId="3" borderId="2" xfId="1" applyFont="1" applyFill="1" applyBorder="1" applyAlignment="1">
      <alignment horizontal="left"/>
    </xf>
    <xf numFmtId="43" fontId="2" fillId="0" borderId="2" xfId="2" applyNumberFormat="1" applyFont="1" applyBorder="1" applyProtection="1"/>
    <xf numFmtId="43" fontId="2" fillId="0" borderId="25" xfId="2" applyNumberFormat="1" applyFont="1" applyBorder="1">
      <protection hidden="1"/>
    </xf>
    <xf numFmtId="0" fontId="6" fillId="0" borderId="0" xfId="6" applyFont="1"/>
    <xf numFmtId="44" fontId="14" fillId="0" borderId="3" xfId="0" applyNumberFormat="1" applyFont="1" applyBorder="1"/>
    <xf numFmtId="43" fontId="4" fillId="2" borderId="18" xfId="2" applyNumberFormat="1" applyFont="1" applyFill="1" applyBorder="1" applyProtection="1"/>
    <xf numFmtId="43" fontId="3" fillId="0" borderId="0" xfId="1" applyNumberFormat="1" applyFont="1" applyFill="1" applyBorder="1"/>
    <xf numFmtId="166" fontId="10" fillId="0" borderId="1" xfId="8" applyNumberFormat="1" applyFont="1" applyBorder="1" applyAlignment="1" applyProtection="1">
      <alignment vertical="center" wrapText="1"/>
      <protection locked="0"/>
    </xf>
    <xf numFmtId="44" fontId="10" fillId="0" borderId="1" xfId="4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2" borderId="1" xfId="1" applyFont="1" applyFill="1" applyBorder="1" applyProtection="1">
      <protection locked="0"/>
    </xf>
    <xf numFmtId="43" fontId="2" fillId="4" borderId="2" xfId="2" applyNumberFormat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43" fontId="2" fillId="4" borderId="9" xfId="2" applyNumberFormat="1" applyFont="1" applyFill="1" applyBorder="1" applyProtection="1">
      <protection locked="0"/>
    </xf>
    <xf numFmtId="3" fontId="3" fillId="3" borderId="1" xfId="6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/>
    </xf>
    <xf numFmtId="0" fontId="6" fillId="3" borderId="3" xfId="1" applyFont="1" applyFill="1" applyBorder="1" applyAlignment="1">
      <alignment horizontal="left"/>
    </xf>
    <xf numFmtId="41" fontId="6" fillId="2" borderId="36" xfId="2" applyFont="1" applyFill="1" applyBorder="1" applyAlignment="1">
      <alignment horizontal="center" vertical="center"/>
      <protection hidden="1"/>
    </xf>
    <xf numFmtId="41" fontId="6" fillId="2" borderId="14" xfId="2" applyFont="1" applyFill="1" applyBorder="1" applyAlignment="1">
      <alignment horizontal="center" vertical="center"/>
      <protection hidden="1"/>
    </xf>
    <xf numFmtId="0" fontId="6" fillId="3" borderId="1" xfId="1" applyFont="1" applyFill="1" applyBorder="1" applyAlignment="1">
      <alignment horizontal="left"/>
    </xf>
    <xf numFmtId="43" fontId="6" fillId="2" borderId="28" xfId="2" applyNumberFormat="1" applyFont="1" applyFill="1" applyBorder="1" applyAlignment="1">
      <alignment horizontal="center" vertical="center" wrapText="1"/>
      <protection hidden="1"/>
    </xf>
    <xf numFmtId="43" fontId="6" fillId="2" borderId="29" xfId="2" applyNumberFormat="1" applyFont="1" applyFill="1" applyBorder="1" applyAlignment="1">
      <alignment horizontal="center" vertical="center" wrapText="1"/>
      <protection hidden="1"/>
    </xf>
    <xf numFmtId="41" fontId="6" fillId="2" borderId="13" xfId="2" applyFont="1" applyFill="1" applyBorder="1" applyAlignment="1">
      <alignment horizontal="center" vertical="center"/>
      <protection hidden="1"/>
    </xf>
    <xf numFmtId="41" fontId="6" fillId="2" borderId="21" xfId="2" applyFont="1" applyFill="1" applyBorder="1" applyAlignment="1">
      <alignment horizontal="center" vertical="center"/>
      <protection hidden="1"/>
    </xf>
    <xf numFmtId="43" fontId="6" fillId="2" borderId="13" xfId="2" applyNumberFormat="1" applyFont="1" applyFill="1" applyBorder="1" applyAlignment="1">
      <alignment horizontal="center" vertical="center" wrapText="1"/>
      <protection hidden="1"/>
    </xf>
    <xf numFmtId="43" fontId="6" fillId="2" borderId="18" xfId="2" applyNumberFormat="1" applyFont="1" applyFill="1" applyBorder="1" applyAlignment="1">
      <alignment horizontal="center" vertical="center" wrapText="1"/>
      <protection hidden="1"/>
    </xf>
    <xf numFmtId="0" fontId="6" fillId="3" borderId="7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</xf>
    <xf numFmtId="0" fontId="5" fillId="0" borderId="0" xfId="1" applyFont="1" applyAlignment="1">
      <alignment horizontal="center"/>
    </xf>
    <xf numFmtId="0" fontId="3" fillId="3" borderId="1" xfId="6" applyFont="1" applyFill="1" applyBorder="1" applyAlignment="1">
      <alignment horizontal="center" vertical="center" wrapText="1"/>
    </xf>
    <xf numFmtId="0" fontId="3" fillId="3" borderId="1" xfId="6" applyFont="1" applyFill="1" applyBorder="1" applyAlignment="1">
      <alignment horizontal="center" vertical="center"/>
    </xf>
    <xf numFmtId="3" fontId="3" fillId="3" borderId="1" xfId="6" applyNumberFormat="1" applyFont="1" applyFill="1" applyBorder="1" applyAlignment="1">
      <alignment horizontal="center" wrapText="1"/>
    </xf>
    <xf numFmtId="3" fontId="3" fillId="3" borderId="1" xfId="6" applyNumberFormat="1" applyFont="1" applyFill="1" applyBorder="1" applyAlignment="1">
      <alignment horizontal="center" vertical="center"/>
    </xf>
    <xf numFmtId="3" fontId="3" fillId="3" borderId="1" xfId="6" applyNumberFormat="1" applyFont="1" applyFill="1" applyBorder="1" applyAlignment="1">
      <alignment horizontal="center" vertical="center" wrapText="1"/>
    </xf>
    <xf numFmtId="43" fontId="3" fillId="0" borderId="1" xfId="8" applyNumberFormat="1" applyFont="1" applyBorder="1" applyAlignment="1" applyProtection="1">
      <alignment horizontal="center" vertical="center"/>
      <protection locked="0"/>
    </xf>
  </cellXfs>
  <cellStyles count="9">
    <cellStyle name="Comma" xfId="8" builtinId="3"/>
    <cellStyle name="Comma [0] 2" xfId="2"/>
    <cellStyle name="Comma 2" xfId="3"/>
    <cellStyle name="Currency" xfId="4" builtinId="4"/>
    <cellStyle name="Currency 2" xfId="7"/>
    <cellStyle name="Normal" xfId="0" builtinId="0"/>
    <cellStyle name="Normal 2" xfId="1"/>
    <cellStyle name="Normal 3" xfId="6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2019300</xdr:colOff>
      <xdr:row>7</xdr:row>
      <xdr:rowOff>447674</xdr:rowOff>
    </xdr:from>
    <xdr:to>
      <xdr:col>4</xdr:col>
      <xdr:colOff>609600</xdr:colOff>
      <xdr:row>7</xdr:row>
      <xdr:rowOff>457199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4BD5F1FC-DF2F-4238-B059-281EA8D0D6B7}"/>
            </a:ext>
          </a:extLst>
        </xdr:cNvPr>
        <xdr:cNvSpPr>
          <a:spLocks noChangeShapeType="1"/>
        </xdr:cNvSpPr>
      </xdr:nvSpPr>
      <xdr:spPr bwMode="auto">
        <a:xfrm>
          <a:off x="2491740" y="1651634"/>
          <a:ext cx="541782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H65"/>
  <sheetViews>
    <sheetView showGridLines="0" view="pageBreakPreview" topLeftCell="A13" zoomScale="70" zoomScaleNormal="80" zoomScaleSheetLayoutView="70" workbookViewId="0">
      <selection activeCell="G16" sqref="G16:G20"/>
    </sheetView>
  </sheetViews>
  <sheetFormatPr defaultColWidth="25.7109375" defaultRowHeight="15.75"/>
  <cols>
    <col min="1" max="1" width="13.28515625" style="2" customWidth="1"/>
    <col min="2" max="2" width="65.140625" style="2" bestFit="1" customWidth="1"/>
    <col min="3" max="7" width="23.7109375" style="69" customWidth="1"/>
    <col min="8" max="8" width="25.7109375" style="1"/>
    <col min="9" max="16384" width="25.7109375" style="2"/>
  </cols>
  <sheetData>
    <row r="1" spans="1:8" ht="18.75">
      <c r="A1" s="151" t="s">
        <v>10</v>
      </c>
      <c r="B1" s="151"/>
      <c r="C1" s="151"/>
      <c r="D1" s="151"/>
      <c r="E1" s="151"/>
      <c r="F1" s="151"/>
      <c r="G1" s="151"/>
    </row>
    <row r="2" spans="1:8" ht="18.75">
      <c r="A2" s="151" t="s">
        <v>11</v>
      </c>
      <c r="B2" s="151"/>
      <c r="C2" s="151"/>
      <c r="D2" s="151"/>
      <c r="E2" s="151"/>
      <c r="F2" s="151"/>
      <c r="G2" s="151"/>
    </row>
    <row r="3" spans="1:8" ht="17.25" customHeight="1">
      <c r="A3" s="152" t="s">
        <v>104</v>
      </c>
      <c r="B3" s="152"/>
      <c r="C3" s="152"/>
      <c r="D3" s="152"/>
      <c r="E3" s="152"/>
      <c r="F3" s="152"/>
      <c r="G3" s="152"/>
    </row>
    <row r="4" spans="1:8" ht="18.75">
      <c r="A4" s="152"/>
      <c r="B4" s="152"/>
      <c r="C4" s="152"/>
      <c r="D4" s="152"/>
      <c r="E4" s="152"/>
      <c r="F4" s="152"/>
      <c r="G4" s="152"/>
    </row>
    <row r="5" spans="1:8" ht="24.75" customHeight="1">
      <c r="A5" s="153" t="s">
        <v>109</v>
      </c>
      <c r="B5" s="153"/>
      <c r="C5" s="153"/>
      <c r="D5" s="153"/>
      <c r="E5" s="153"/>
      <c r="F5" s="153"/>
      <c r="G5" s="153"/>
    </row>
    <row r="6" spans="1:8" ht="24.75" customHeight="1">
      <c r="A6" s="90"/>
      <c r="B6" s="90"/>
      <c r="C6" s="90"/>
      <c r="D6" s="90"/>
      <c r="E6" s="90"/>
      <c r="F6" s="90"/>
      <c r="G6" s="90"/>
    </row>
    <row r="7" spans="1:8" ht="24.75" customHeight="1">
      <c r="A7" s="91"/>
      <c r="B7" s="91"/>
      <c r="C7" s="91"/>
      <c r="D7" s="91"/>
      <c r="E7" s="91"/>
      <c r="F7" s="93"/>
      <c r="G7" s="91"/>
    </row>
    <row r="8" spans="1:8" ht="20.25">
      <c r="A8" s="94" t="s">
        <v>107</v>
      </c>
      <c r="B8" s="3"/>
      <c r="C8" s="4"/>
      <c r="D8" s="4"/>
      <c r="E8" s="5"/>
      <c r="F8" s="5"/>
      <c r="G8" s="2"/>
    </row>
    <row r="9" spans="1:8" ht="20.25">
      <c r="A9" s="94"/>
      <c r="B9" s="3"/>
      <c r="C9" s="4"/>
      <c r="D9" s="4"/>
      <c r="E9" s="5"/>
      <c r="F9" s="5"/>
      <c r="G9" s="2"/>
    </row>
    <row r="10" spans="1:8" ht="18.75">
      <c r="A10" s="95" t="s">
        <v>108</v>
      </c>
      <c r="B10" s="3"/>
      <c r="C10" s="5"/>
      <c r="D10" s="5"/>
      <c r="E10" s="5" t="s">
        <v>12</v>
      </c>
      <c r="F10" s="5"/>
      <c r="G10" s="5"/>
    </row>
    <row r="11" spans="1:8" ht="16.5" thickBot="1">
      <c r="A11" s="3"/>
      <c r="B11" s="3"/>
      <c r="C11" s="4"/>
      <c r="D11" s="4"/>
      <c r="E11" s="4"/>
      <c r="F11" s="4"/>
      <c r="G11" s="4"/>
    </row>
    <row r="12" spans="1:8" ht="22.5" customHeight="1" thickBot="1">
      <c r="A12" s="3"/>
      <c r="B12" s="3"/>
      <c r="C12" s="147" t="s">
        <v>14</v>
      </c>
      <c r="D12" s="148"/>
      <c r="E12" s="147" t="s">
        <v>29</v>
      </c>
      <c r="F12" s="148"/>
      <c r="G12" s="143" t="s">
        <v>3</v>
      </c>
    </row>
    <row r="13" spans="1:8" ht="36" customHeight="1" thickBot="1">
      <c r="A13" s="145" t="s">
        <v>13</v>
      </c>
      <c r="B13" s="146"/>
      <c r="C13" s="32" t="s">
        <v>27</v>
      </c>
      <c r="D13" s="21" t="s">
        <v>28</v>
      </c>
      <c r="E13" s="21" t="s">
        <v>27</v>
      </c>
      <c r="F13" s="33" t="s">
        <v>28</v>
      </c>
      <c r="G13" s="144"/>
    </row>
    <row r="14" spans="1:8" ht="3" customHeight="1" thickBot="1">
      <c r="A14" s="6"/>
      <c r="B14" s="17"/>
      <c r="C14" s="18"/>
      <c r="D14" s="19"/>
      <c r="E14" s="18"/>
      <c r="F14" s="19"/>
      <c r="G14" s="20"/>
    </row>
    <row r="15" spans="1:8" ht="22.5" customHeight="1">
      <c r="A15" s="149" t="s">
        <v>15</v>
      </c>
      <c r="B15" s="150"/>
      <c r="C15" s="61"/>
      <c r="D15" s="62"/>
      <c r="E15" s="114"/>
      <c r="F15" s="62"/>
      <c r="G15" s="76"/>
    </row>
    <row r="16" spans="1:8" s="10" customFormat="1" ht="20.25" customHeight="1">
      <c r="A16" s="7">
        <v>1160</v>
      </c>
      <c r="B16" s="8" t="s">
        <v>16</v>
      </c>
      <c r="C16" s="96"/>
      <c r="D16" s="74">
        <f>NOMINA!I45</f>
        <v>0</v>
      </c>
      <c r="E16" s="115"/>
      <c r="F16" s="74">
        <f>NOMINA!I15</f>
        <v>0</v>
      </c>
      <c r="G16" s="77">
        <f>SUM(C16:F16)</f>
        <v>0</v>
      </c>
      <c r="H16" s="9"/>
    </row>
    <row r="17" spans="1:8" ht="19.5" customHeight="1">
      <c r="A17" s="138" t="s">
        <v>9</v>
      </c>
      <c r="B17" s="139"/>
      <c r="C17" s="63"/>
      <c r="D17" s="75"/>
      <c r="E17" s="116"/>
      <c r="F17" s="75"/>
      <c r="G17" s="78"/>
    </row>
    <row r="18" spans="1:8" s="10" customFormat="1" ht="21.75" customHeight="1">
      <c r="A18" s="7">
        <v>2810</v>
      </c>
      <c r="B18" s="11" t="s">
        <v>25</v>
      </c>
      <c r="C18" s="96"/>
      <c r="D18" s="74">
        <f>NOMINA!J45</f>
        <v>0</v>
      </c>
      <c r="E18" s="115"/>
      <c r="F18" s="74">
        <f>NOMINA!J15</f>
        <v>0</v>
      </c>
      <c r="G18" s="77">
        <f>SUM(C18:F18)</f>
        <v>0</v>
      </c>
      <c r="H18" s="9"/>
    </row>
    <row r="19" spans="1:8" s="10" customFormat="1" ht="20.25" customHeight="1">
      <c r="A19" s="7">
        <v>6410</v>
      </c>
      <c r="B19" s="12" t="s">
        <v>26</v>
      </c>
      <c r="C19" s="96"/>
      <c r="D19" s="74">
        <f>NOMINA!K45</f>
        <v>0</v>
      </c>
      <c r="E19" s="115"/>
      <c r="F19" s="74">
        <f>NOMINA!K15</f>
        <v>0</v>
      </c>
      <c r="G19" s="77">
        <f>SUM(C19:F19)</f>
        <v>0</v>
      </c>
      <c r="H19" s="9"/>
    </row>
    <row r="20" spans="1:8" s="10" customFormat="1" ht="20.25" customHeight="1">
      <c r="A20" s="7">
        <v>6650</v>
      </c>
      <c r="B20" s="12" t="s">
        <v>17</v>
      </c>
      <c r="C20" s="96"/>
      <c r="D20" s="74">
        <f>NOMINA!L45</f>
        <v>0</v>
      </c>
      <c r="E20" s="115"/>
      <c r="F20" s="74">
        <f>NOMINA!L15</f>
        <v>0</v>
      </c>
      <c r="G20" s="77">
        <f>SUM(C20:F20)</f>
        <v>0</v>
      </c>
      <c r="H20" s="9"/>
    </row>
    <row r="21" spans="1:8" ht="18.75" customHeight="1">
      <c r="A21" s="138" t="s">
        <v>18</v>
      </c>
      <c r="B21" s="139"/>
      <c r="C21" s="97"/>
      <c r="D21" s="64"/>
      <c r="E21" s="117"/>
      <c r="F21" s="64"/>
      <c r="G21" s="78"/>
    </row>
    <row r="22" spans="1:8" s="10" customFormat="1" ht="21" customHeight="1">
      <c r="A22" s="7">
        <v>2030</v>
      </c>
      <c r="B22" s="8" t="s">
        <v>0</v>
      </c>
      <c r="C22" s="96"/>
      <c r="D22" s="98">
        <f>'JUSTIF GASTOS'!E24</f>
        <v>0</v>
      </c>
      <c r="E22" s="115"/>
      <c r="F22" s="98">
        <f>'JUSTIF GASTOS'!E23</f>
        <v>0</v>
      </c>
      <c r="G22" s="77">
        <f>SUM(C22:F22)</f>
        <v>0</v>
      </c>
      <c r="H22" s="9"/>
    </row>
    <row r="23" spans="1:8" s="10" customFormat="1" ht="18.75" customHeight="1">
      <c r="A23" s="7">
        <v>2192</v>
      </c>
      <c r="B23" s="8" t="s">
        <v>8</v>
      </c>
      <c r="C23" s="96"/>
      <c r="D23" s="98">
        <f>'JUSTIF GASTOS'!E25/2</f>
        <v>0</v>
      </c>
      <c r="E23" s="115"/>
      <c r="F23" s="98">
        <f>'JUSTIF GASTOS'!E25/2</f>
        <v>0</v>
      </c>
      <c r="G23" s="77">
        <f>SUM(C23:F23)</f>
        <v>0</v>
      </c>
      <c r="H23" s="9"/>
    </row>
    <row r="24" spans="1:8" s="10" customFormat="1" ht="20.25" customHeight="1">
      <c r="A24" s="13">
        <v>2780</v>
      </c>
      <c r="B24" s="16" t="s">
        <v>19</v>
      </c>
      <c r="C24" s="99"/>
      <c r="D24" s="100">
        <f>'JUSTIF GASTOS'!E27</f>
        <v>0</v>
      </c>
      <c r="E24" s="118"/>
      <c r="F24" s="100">
        <f>'JUSTIF GASTOS'!E26</f>
        <v>0</v>
      </c>
      <c r="G24" s="77">
        <f>SUM(C24:F24)</f>
        <v>0</v>
      </c>
      <c r="H24" s="9"/>
    </row>
    <row r="25" spans="1:8" ht="21.75" customHeight="1">
      <c r="A25" s="138" t="s">
        <v>20</v>
      </c>
      <c r="B25" s="139"/>
      <c r="C25" s="63"/>
      <c r="D25" s="64"/>
      <c r="E25" s="119"/>
      <c r="F25" s="112"/>
      <c r="G25" s="78"/>
    </row>
    <row r="26" spans="1:8" s="10" customFormat="1" ht="20.25" customHeight="1">
      <c r="A26" s="7">
        <v>1290</v>
      </c>
      <c r="B26" s="8" t="s">
        <v>86</v>
      </c>
      <c r="C26" s="99"/>
      <c r="D26" s="65">
        <f>'SERV PROF'!I49</f>
        <v>0</v>
      </c>
      <c r="E26" s="120"/>
      <c r="F26" s="68"/>
      <c r="G26" s="77">
        <f>SUM(C26:F26)</f>
        <v>0</v>
      </c>
      <c r="H26" s="9"/>
    </row>
    <row r="27" spans="1:8" s="10" customFormat="1" ht="20.25" customHeight="1">
      <c r="A27" s="7">
        <v>1290</v>
      </c>
      <c r="B27" s="8" t="s">
        <v>87</v>
      </c>
      <c r="C27" s="136"/>
      <c r="D27" s="68"/>
      <c r="E27" s="121"/>
      <c r="F27" s="125">
        <f>'SERV PROF'!I28</f>
        <v>0</v>
      </c>
      <c r="G27" s="77">
        <f>SUM(C27:F27)</f>
        <v>0</v>
      </c>
      <c r="H27" s="9"/>
    </row>
    <row r="28" spans="1:8" s="10" customFormat="1" ht="20.25" customHeight="1">
      <c r="A28" s="7">
        <v>1290</v>
      </c>
      <c r="B28" s="8" t="s">
        <v>88</v>
      </c>
      <c r="C28" s="101"/>
      <c r="D28" s="125">
        <f>'JUSTIF GASTOS'!E31</f>
        <v>0</v>
      </c>
      <c r="E28" s="120"/>
      <c r="F28" s="68"/>
      <c r="G28" s="77">
        <f>SUM(C28:F28)</f>
        <v>0</v>
      </c>
      <c r="H28" s="9"/>
    </row>
    <row r="29" spans="1:8" s="10" customFormat="1" ht="37.5">
      <c r="A29" s="7">
        <v>1290</v>
      </c>
      <c r="B29" s="111" t="s">
        <v>110</v>
      </c>
      <c r="C29" s="66"/>
      <c r="D29" s="68"/>
      <c r="E29" s="121"/>
      <c r="F29" s="125">
        <f>'JUSTIF GASTOS'!E30</f>
        <v>0</v>
      </c>
      <c r="G29" s="77">
        <f>SUM(C29:F29)</f>
        <v>0</v>
      </c>
      <c r="H29" s="9"/>
    </row>
    <row r="30" spans="1:8" s="10" customFormat="1" ht="20.25" customHeight="1">
      <c r="A30" s="138" t="s">
        <v>79</v>
      </c>
      <c r="B30" s="139"/>
      <c r="C30" s="73"/>
      <c r="D30" s="113"/>
      <c r="E30" s="122"/>
      <c r="F30" s="113"/>
      <c r="G30" s="78"/>
      <c r="H30" s="9"/>
    </row>
    <row r="31" spans="1:8" s="10" customFormat="1" ht="20.25" customHeight="1">
      <c r="A31" s="72">
        <v>2910</v>
      </c>
      <c r="B31" s="28" t="s">
        <v>113</v>
      </c>
      <c r="C31" s="99"/>
      <c r="D31" s="100">
        <f>'JUSTIF GASTOS'!E33</f>
        <v>0</v>
      </c>
      <c r="E31" s="118"/>
      <c r="F31" s="100">
        <f>'JUSTIF GASTOS'!E32</f>
        <v>0</v>
      </c>
      <c r="G31" s="77">
        <f>SUM(C31:F31)</f>
        <v>0</v>
      </c>
      <c r="H31" s="9"/>
    </row>
    <row r="32" spans="1:8" s="10" customFormat="1" ht="20.25" customHeight="1">
      <c r="A32" s="72">
        <v>2990</v>
      </c>
      <c r="B32" s="28" t="s">
        <v>80</v>
      </c>
      <c r="C32" s="99"/>
      <c r="D32" s="100">
        <f>'JUSTIF GASTOS'!E28</f>
        <v>0</v>
      </c>
      <c r="E32" s="118"/>
      <c r="F32" s="100">
        <f>'JUSTIF GASTOS'!E29</f>
        <v>0</v>
      </c>
      <c r="G32" s="77">
        <f>SUM(C32:F32)</f>
        <v>0</v>
      </c>
      <c r="H32" s="9"/>
    </row>
    <row r="33" spans="1:8" s="10" customFormat="1" ht="20.25" customHeight="1">
      <c r="A33" s="7">
        <v>4414</v>
      </c>
      <c r="B33" s="8" t="s">
        <v>22</v>
      </c>
      <c r="C33" s="99"/>
      <c r="D33" s="100">
        <f>'JUSTIF GASTOS'!E11</f>
        <v>0</v>
      </c>
      <c r="E33" s="118"/>
      <c r="F33" s="100">
        <f>'JUSTIF GASTOS'!E10</f>
        <v>0</v>
      </c>
      <c r="G33" s="77">
        <f>SUM(C33:F33)</f>
        <v>0</v>
      </c>
      <c r="H33" s="9"/>
    </row>
    <row r="34" spans="1:8" ht="21.75" customHeight="1">
      <c r="A34" s="138" t="s">
        <v>21</v>
      </c>
      <c r="B34" s="139"/>
      <c r="C34" s="63"/>
      <c r="D34" s="64"/>
      <c r="E34" s="117"/>
      <c r="F34" s="64"/>
      <c r="G34" s="78"/>
    </row>
    <row r="35" spans="1:8" ht="20.25" customHeight="1">
      <c r="A35" s="7">
        <v>4012</v>
      </c>
      <c r="B35" s="8" t="s">
        <v>7</v>
      </c>
      <c r="C35" s="66"/>
      <c r="D35" s="67"/>
      <c r="E35" s="121"/>
      <c r="F35" s="102">
        <f>'JUSTIF GASTOS'!E5</f>
        <v>600</v>
      </c>
      <c r="G35" s="77">
        <f>SUM(C35:F35)</f>
        <v>600</v>
      </c>
    </row>
    <row r="36" spans="1:8" ht="20.25" customHeight="1">
      <c r="A36" s="7">
        <v>4212</v>
      </c>
      <c r="B36" s="8" t="s">
        <v>1</v>
      </c>
      <c r="C36" s="101"/>
      <c r="D36" s="102">
        <f>'JUSTIF GASTOS'!E6</f>
        <v>0</v>
      </c>
      <c r="E36" s="120"/>
      <c r="F36" s="67"/>
      <c r="G36" s="77">
        <f>SUM(C36:F36)</f>
        <v>0</v>
      </c>
    </row>
    <row r="37" spans="1:8" ht="20.25" customHeight="1">
      <c r="A37" s="138" t="s">
        <v>23</v>
      </c>
      <c r="B37" s="139"/>
      <c r="C37" s="63"/>
      <c r="D37" s="64"/>
      <c r="E37" s="122"/>
      <c r="F37" s="64"/>
      <c r="G37" s="78"/>
    </row>
    <row r="38" spans="1:8" s="10" customFormat="1" ht="18.75" customHeight="1">
      <c r="A38" s="7">
        <v>5050</v>
      </c>
      <c r="B38" s="8" t="s">
        <v>2</v>
      </c>
      <c r="C38" s="66"/>
      <c r="D38" s="67"/>
      <c r="E38" s="121"/>
      <c r="F38" s="100">
        <f>'JUSTIF GASTOS'!E12</f>
        <v>0</v>
      </c>
      <c r="G38" s="77">
        <f>SUM(C38:F38)</f>
        <v>0</v>
      </c>
      <c r="H38" s="9"/>
    </row>
    <row r="39" spans="1:8" s="10" customFormat="1" ht="21.75" customHeight="1">
      <c r="A39" s="7">
        <v>5080</v>
      </c>
      <c r="B39" s="8" t="s">
        <v>6</v>
      </c>
      <c r="C39" s="103"/>
      <c r="D39" s="104">
        <f>'JUSTIF GASTOS'!E13</f>
        <v>0</v>
      </c>
      <c r="E39" s="134"/>
      <c r="F39" s="67"/>
      <c r="G39" s="77">
        <f>SUM(C39:F39)</f>
        <v>0</v>
      </c>
      <c r="H39" s="9"/>
    </row>
    <row r="40" spans="1:8" s="10" customFormat="1" ht="22.5" customHeight="1">
      <c r="A40" s="13">
        <v>5090</v>
      </c>
      <c r="B40" s="16" t="s">
        <v>24</v>
      </c>
      <c r="C40" s="99"/>
      <c r="D40" s="100">
        <f>'JUSTIF GASTOS'!E15</f>
        <v>0</v>
      </c>
      <c r="E40" s="118"/>
      <c r="F40" s="100">
        <f>'JUSTIF GASTOS'!E14</f>
        <v>0</v>
      </c>
      <c r="G40" s="77">
        <f>SUM(C40:F40)</f>
        <v>0</v>
      </c>
      <c r="H40" s="9"/>
    </row>
    <row r="41" spans="1:8" s="10" customFormat="1" ht="20.25" customHeight="1">
      <c r="A41" s="7">
        <v>5092</v>
      </c>
      <c r="B41" s="8" t="s">
        <v>5</v>
      </c>
      <c r="C41" s="99"/>
      <c r="D41" s="100">
        <f>'JUSTIF GASTOS'!E17</f>
        <v>0</v>
      </c>
      <c r="E41" s="118"/>
      <c r="F41" s="100">
        <f>'JUSTIF GASTOS'!E16</f>
        <v>0</v>
      </c>
      <c r="G41" s="77">
        <f>SUM(C41:F41)</f>
        <v>0</v>
      </c>
      <c r="H41" s="9"/>
    </row>
    <row r="42" spans="1:8" s="10" customFormat="1" ht="18.75">
      <c r="A42" s="13">
        <v>5240</v>
      </c>
      <c r="B42" s="16" t="s">
        <v>4</v>
      </c>
      <c r="C42" s="101"/>
      <c r="D42" s="102">
        <f>'JUSTIF GASTOS'!E19</f>
        <v>0</v>
      </c>
      <c r="E42" s="121"/>
      <c r="F42" s="105">
        <f>'JUSTIF GASTOS'!E18</f>
        <v>0</v>
      </c>
      <c r="G42" s="77">
        <f>SUM(C42:F42)</f>
        <v>0</v>
      </c>
      <c r="H42" s="9"/>
    </row>
    <row r="43" spans="1:8" s="10" customFormat="1" ht="18.75">
      <c r="A43" s="31" t="s">
        <v>44</v>
      </c>
      <c r="B43" s="25"/>
      <c r="C43" s="26"/>
      <c r="D43" s="27"/>
      <c r="E43" s="123"/>
      <c r="F43" s="27"/>
      <c r="G43" s="79"/>
      <c r="H43" s="9"/>
    </row>
    <row r="44" spans="1:8" s="10" customFormat="1" ht="18.75">
      <c r="A44" s="66"/>
      <c r="B44" s="28" t="s">
        <v>45</v>
      </c>
      <c r="C44" s="66"/>
      <c r="D44" s="68"/>
      <c r="E44" s="124">
        <f>F51</f>
        <v>0</v>
      </c>
      <c r="F44" s="68"/>
      <c r="G44" s="77">
        <f>SUM(C44:F44)</f>
        <v>0</v>
      </c>
      <c r="H44" s="9"/>
    </row>
    <row r="45" spans="1:8" s="10" customFormat="1" ht="19.5" thickBot="1">
      <c r="A45" s="66"/>
      <c r="B45" s="28" t="s">
        <v>46</v>
      </c>
      <c r="C45" s="82">
        <f>F50+F52</f>
        <v>0</v>
      </c>
      <c r="D45" s="68"/>
      <c r="E45" s="120"/>
      <c r="F45" s="68"/>
      <c r="G45" s="77">
        <f>SUM(C45:F45)</f>
        <v>0</v>
      </c>
      <c r="H45" s="9"/>
    </row>
    <row r="46" spans="1:8" s="14" customFormat="1" ht="19.5" thickBot="1">
      <c r="A46" s="140" t="s">
        <v>3</v>
      </c>
      <c r="B46" s="141"/>
      <c r="C46" s="80">
        <f>SUM(C16:C45)</f>
        <v>0</v>
      </c>
      <c r="D46" s="81">
        <f>SUM(D16:D42)</f>
        <v>0</v>
      </c>
      <c r="E46" s="81">
        <f>SUM(E16:E45)</f>
        <v>0</v>
      </c>
      <c r="F46" s="81">
        <f>SUM(F16:F42)</f>
        <v>600</v>
      </c>
      <c r="G46" s="128">
        <f>SUM(G16:G45)</f>
        <v>600</v>
      </c>
      <c r="H46" s="129">
        <f>G46-F53-'JUSTIF GASTOS'!E7-'JUSTIF GASTOS'!E20-'JUSTIF GASTOS'!E34-NOMINA!N15-NOMINA!N45-'SERV PROF'!I28-'SERV PROF'!I49</f>
        <v>0</v>
      </c>
    </row>
    <row r="47" spans="1:8">
      <c r="A47" s="15"/>
      <c r="B47" s="15"/>
      <c r="C47" s="4"/>
      <c r="D47" s="4"/>
      <c r="E47" s="4"/>
      <c r="F47" s="4"/>
      <c r="G47" s="4"/>
    </row>
    <row r="48" spans="1:8">
      <c r="A48" s="142" t="s">
        <v>44</v>
      </c>
      <c r="B48" s="142"/>
      <c r="C48" s="142"/>
      <c r="D48" s="142"/>
      <c r="E48" s="142"/>
      <c r="F48" s="142"/>
      <c r="G48" s="4"/>
    </row>
    <row r="49" spans="1:7">
      <c r="A49" s="23" t="s">
        <v>38</v>
      </c>
      <c r="B49" s="23" t="s">
        <v>39</v>
      </c>
      <c r="C49" s="23" t="s">
        <v>40</v>
      </c>
      <c r="D49" s="23" t="s">
        <v>41</v>
      </c>
      <c r="E49" s="23" t="s">
        <v>42</v>
      </c>
      <c r="F49" s="23" t="s">
        <v>43</v>
      </c>
      <c r="G49" s="4"/>
    </row>
    <row r="50" spans="1:7" ht="18.75">
      <c r="A50" s="133">
        <v>4</v>
      </c>
      <c r="B50" s="49" t="s">
        <v>76</v>
      </c>
      <c r="C50" s="22">
        <v>12</v>
      </c>
      <c r="D50" s="135"/>
      <c r="E50" s="135"/>
      <c r="F50" s="24">
        <f>A50*C50*D50*E50</f>
        <v>0</v>
      </c>
      <c r="G50" s="4"/>
    </row>
    <row r="51" spans="1:7" ht="18.75">
      <c r="A51" s="133">
        <v>0</v>
      </c>
      <c r="B51" s="49" t="s">
        <v>77</v>
      </c>
      <c r="C51" s="22">
        <v>12</v>
      </c>
      <c r="D51" s="135"/>
      <c r="E51" s="135"/>
      <c r="F51" s="24">
        <f t="shared" ref="F51:F52" si="0">A51*C51*D51*E51</f>
        <v>0</v>
      </c>
      <c r="G51" s="4"/>
    </row>
    <row r="52" spans="1:7" ht="18.75">
      <c r="A52" s="133">
        <v>1</v>
      </c>
      <c r="B52" s="49" t="s">
        <v>78</v>
      </c>
      <c r="C52" s="22">
        <v>12</v>
      </c>
      <c r="D52" s="135"/>
      <c r="E52" s="135"/>
      <c r="F52" s="24">
        <f t="shared" si="0"/>
        <v>0</v>
      </c>
    </row>
    <row r="53" spans="1:7" ht="16.5" thickBot="1">
      <c r="A53" s="2" t="s">
        <v>105</v>
      </c>
      <c r="C53" s="2"/>
      <c r="D53" s="2"/>
      <c r="F53" s="70">
        <f>SUM(F50:F52)</f>
        <v>0</v>
      </c>
    </row>
    <row r="54" spans="1:7" ht="16.5" thickTop="1">
      <c r="C54" s="2"/>
      <c r="D54" s="2"/>
    </row>
    <row r="55" spans="1:7">
      <c r="C55" s="2"/>
      <c r="D55" s="2"/>
    </row>
    <row r="56" spans="1:7" ht="18.75">
      <c r="C56" s="44" t="s">
        <v>30</v>
      </c>
      <c r="D56" s="44"/>
      <c r="E56" s="44"/>
      <c r="F56" s="2"/>
      <c r="G56" s="2"/>
    </row>
    <row r="57" spans="1:7" ht="18.75">
      <c r="C57" s="45" t="s">
        <v>31</v>
      </c>
      <c r="D57" s="44">
        <f>F46</f>
        <v>600</v>
      </c>
      <c r="E57" s="44"/>
      <c r="F57" s="2"/>
      <c r="G57" s="2"/>
    </row>
    <row r="58" spans="1:7" ht="18.75">
      <c r="C58" s="45" t="s">
        <v>32</v>
      </c>
      <c r="D58" s="46">
        <f>D46+F46</f>
        <v>600</v>
      </c>
      <c r="E58" s="44"/>
      <c r="F58" s="2"/>
      <c r="G58" s="2"/>
    </row>
    <row r="59" spans="1:7" ht="18.75">
      <c r="C59" s="45" t="s">
        <v>33</v>
      </c>
      <c r="D59" s="47" t="str">
        <f>IF(D57/D58&gt;5%,"NO CUMPLE","CUMPLE")</f>
        <v>NO CUMPLE</v>
      </c>
      <c r="E59" s="48">
        <f>D57/D58</f>
        <v>1</v>
      </c>
      <c r="F59" s="2"/>
      <c r="G59" s="2"/>
    </row>
    <row r="60" spans="1:7" ht="18.75">
      <c r="C60" s="44"/>
      <c r="D60" s="44"/>
      <c r="E60" s="44"/>
      <c r="F60" s="2"/>
      <c r="G60" s="2"/>
    </row>
    <row r="61" spans="1:7" ht="18.75">
      <c r="C61" s="44" t="s">
        <v>34</v>
      </c>
      <c r="D61" s="44"/>
      <c r="E61" s="44"/>
    </row>
    <row r="62" spans="1:7" ht="18.75">
      <c r="C62" s="45" t="s">
        <v>35</v>
      </c>
      <c r="D62" s="44">
        <f>D46+F46</f>
        <v>600</v>
      </c>
      <c r="E62" s="44"/>
    </row>
    <row r="63" spans="1:7" ht="18.75">
      <c r="C63" s="45" t="s">
        <v>36</v>
      </c>
      <c r="D63" s="46">
        <f>F53</f>
        <v>0</v>
      </c>
      <c r="E63" s="44"/>
    </row>
    <row r="64" spans="1:7" ht="18.75">
      <c r="C64" s="45" t="s">
        <v>106</v>
      </c>
      <c r="D64" s="71">
        <f>SUM(D62:D63)</f>
        <v>600</v>
      </c>
      <c r="E64" s="44"/>
    </row>
    <row r="65" spans="3:5" ht="18.75">
      <c r="C65" s="45" t="s">
        <v>37</v>
      </c>
      <c r="D65" s="47" t="str">
        <f>IF((D63/D64&lt;25%),"NO CUMPLE","CUMPLE")</f>
        <v>NO CUMPLE</v>
      </c>
      <c r="E65" s="48">
        <f>D63/D64</f>
        <v>0</v>
      </c>
    </row>
  </sheetData>
  <sheetProtection selectLockedCells="1"/>
  <mergeCells count="18">
    <mergeCell ref="A1:G1"/>
    <mergeCell ref="A2:G2"/>
    <mergeCell ref="A3:G3"/>
    <mergeCell ref="A4:G4"/>
    <mergeCell ref="A5:G5"/>
    <mergeCell ref="A37:B37"/>
    <mergeCell ref="A46:B46"/>
    <mergeCell ref="A48:F48"/>
    <mergeCell ref="G12:G13"/>
    <mergeCell ref="A13:B13"/>
    <mergeCell ref="C12:D12"/>
    <mergeCell ref="E12:F12"/>
    <mergeCell ref="A15:B15"/>
    <mergeCell ref="A17:B17"/>
    <mergeCell ref="A21:B21"/>
    <mergeCell ref="A25:B25"/>
    <mergeCell ref="A34:B34"/>
    <mergeCell ref="A30:B30"/>
  </mergeCells>
  <printOptions horizontalCentered="1"/>
  <pageMargins left="0" right="0" top="0" bottom="0" header="0.25" footer="0.21"/>
  <pageSetup scale="4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47"/>
  <sheetViews>
    <sheetView showGridLines="0" zoomScale="95" zoomScaleNormal="95" zoomScaleSheetLayoutView="63" zoomScalePageLayoutView="60" workbookViewId="0">
      <selection activeCell="A22" sqref="A22:G22"/>
    </sheetView>
  </sheetViews>
  <sheetFormatPr defaultColWidth="9.140625" defaultRowHeight="15.75"/>
  <cols>
    <col min="1" max="1" width="9.5703125" style="34" customWidth="1"/>
    <col min="2" max="2" width="56.140625" style="34" bestFit="1" customWidth="1"/>
    <col min="3" max="7" width="12.42578125" style="34" customWidth="1"/>
    <col min="8" max="8" width="15" style="34" customWidth="1"/>
    <col min="9" max="11" width="18.7109375" style="34" customWidth="1"/>
    <col min="12" max="12" width="15.140625" style="34" customWidth="1"/>
    <col min="13" max="13" width="15.85546875" style="34" bestFit="1" customWidth="1"/>
    <col min="14" max="14" width="19.5703125" style="34" customWidth="1"/>
    <col min="15" max="18" width="9.140625" style="34" customWidth="1"/>
    <col min="19" max="16384" width="9.140625" style="34"/>
  </cols>
  <sheetData>
    <row r="1" spans="1:14" ht="18.75">
      <c r="A1" s="58" t="s">
        <v>53</v>
      </c>
    </row>
    <row r="2" spans="1:14">
      <c r="A2" s="52"/>
    </row>
    <row r="3" spans="1:14" ht="18.75">
      <c r="A3" s="58" t="s">
        <v>81</v>
      </c>
    </row>
    <row r="4" spans="1:14">
      <c r="A4" s="56"/>
      <c r="B4" s="56"/>
      <c r="C4" s="56"/>
      <c r="D4" s="56"/>
      <c r="E4" s="56"/>
      <c r="F4" s="56"/>
      <c r="G4" s="56"/>
      <c r="H4" s="57"/>
      <c r="I4" s="57">
        <v>1160</v>
      </c>
      <c r="J4" s="57">
        <v>2810</v>
      </c>
      <c r="K4" s="57">
        <v>6410</v>
      </c>
      <c r="L4" s="57">
        <v>6650</v>
      </c>
      <c r="M4" s="57"/>
      <c r="N4" s="57"/>
    </row>
    <row r="5" spans="1:14" ht="15" customHeight="1">
      <c r="A5" s="156" t="s">
        <v>74</v>
      </c>
      <c r="B5" s="157" t="s">
        <v>111</v>
      </c>
      <c r="C5" s="158" t="s">
        <v>68</v>
      </c>
      <c r="D5" s="157" t="s">
        <v>64</v>
      </c>
      <c r="E5" s="157"/>
      <c r="F5" s="157"/>
      <c r="G5" s="158" t="s">
        <v>67</v>
      </c>
      <c r="H5" s="155" t="s">
        <v>69</v>
      </c>
      <c r="I5" s="154" t="s">
        <v>70</v>
      </c>
      <c r="J5" s="154" t="s">
        <v>71</v>
      </c>
      <c r="K5" s="155" t="s">
        <v>54</v>
      </c>
      <c r="L5" s="154" t="s">
        <v>72</v>
      </c>
      <c r="M5" s="154" t="s">
        <v>73</v>
      </c>
      <c r="N5" s="155" t="s">
        <v>60</v>
      </c>
    </row>
    <row r="6" spans="1:14">
      <c r="A6" s="156"/>
      <c r="B6" s="157"/>
      <c r="C6" s="158"/>
      <c r="D6" s="157"/>
      <c r="E6" s="157"/>
      <c r="F6" s="157"/>
      <c r="G6" s="158"/>
      <c r="H6" s="155"/>
      <c r="I6" s="154"/>
      <c r="J6" s="154"/>
      <c r="K6" s="155"/>
      <c r="L6" s="154"/>
      <c r="M6" s="154"/>
      <c r="N6" s="155"/>
    </row>
    <row r="7" spans="1:14">
      <c r="A7" s="156"/>
      <c r="B7" s="157"/>
      <c r="C7" s="158"/>
      <c r="D7" s="53" t="s">
        <v>65</v>
      </c>
      <c r="E7" s="137" t="s">
        <v>66</v>
      </c>
      <c r="F7" s="53" t="s">
        <v>112</v>
      </c>
      <c r="G7" s="158"/>
      <c r="H7" s="155"/>
      <c r="I7" s="154"/>
      <c r="J7" s="54" t="s">
        <v>75</v>
      </c>
      <c r="K7" s="54" t="s">
        <v>61</v>
      </c>
      <c r="L7" s="55" t="s">
        <v>62</v>
      </c>
      <c r="M7" s="154"/>
      <c r="N7" s="155"/>
    </row>
    <row r="8" spans="1:14">
      <c r="A8" s="106"/>
      <c r="B8" s="106"/>
      <c r="C8" s="107"/>
      <c r="D8" s="108"/>
      <c r="E8" s="108"/>
      <c r="F8" s="108"/>
      <c r="G8" s="159"/>
      <c r="H8" s="35">
        <f>G8*(D8+F8+E8)*A8</f>
        <v>0</v>
      </c>
      <c r="I8" s="36">
        <f>ROUND(C8*H8,0)</f>
        <v>0</v>
      </c>
      <c r="J8" s="36">
        <f>ROUND(I8*1.8%,0)</f>
        <v>0</v>
      </c>
      <c r="K8" s="36">
        <f>ROUND(I8*7.65%,0)</f>
        <v>0</v>
      </c>
      <c r="L8" s="36">
        <f>ROUND(IF(I8*4.4%&gt;308,308,I8*4.4%),0)*A8</f>
        <v>0</v>
      </c>
      <c r="M8" s="37">
        <f t="shared" ref="M8" si="0">J8+K8+L8</f>
        <v>0</v>
      </c>
      <c r="N8" s="38">
        <f t="shared" ref="N8" si="1">I8+M8</f>
        <v>0</v>
      </c>
    </row>
    <row r="9" spans="1:14">
      <c r="A9" s="106"/>
      <c r="B9" s="106"/>
      <c r="C9" s="107"/>
      <c r="D9" s="108"/>
      <c r="E9" s="108"/>
      <c r="F9" s="108"/>
      <c r="G9" s="159"/>
      <c r="H9" s="35">
        <f t="shared" ref="H9:H14" si="2">G9*(D9+F9+E9)*A9</f>
        <v>0</v>
      </c>
      <c r="I9" s="36">
        <f t="shared" ref="I9:I14" si="3">ROUND(C9*H9,0)</f>
        <v>0</v>
      </c>
      <c r="J9" s="36">
        <f t="shared" ref="J9:J14" si="4">ROUND(I9*1.8%,0)</f>
        <v>0</v>
      </c>
      <c r="K9" s="36">
        <f t="shared" ref="K9:K14" si="5">ROUND(I9*7.65%,0)</f>
        <v>0</v>
      </c>
      <c r="L9" s="36">
        <f t="shared" ref="L9:L10" si="6">ROUND(IF(I9*4.4%&gt;308,308,I9*4.4%),0)*A9</f>
        <v>0</v>
      </c>
      <c r="M9" s="37">
        <f t="shared" ref="M9:M14" si="7">J9+K9+L9</f>
        <v>0</v>
      </c>
      <c r="N9" s="38">
        <f t="shared" ref="N9:N14" si="8">I9+M9</f>
        <v>0</v>
      </c>
    </row>
    <row r="10" spans="1:14">
      <c r="A10" s="106"/>
      <c r="B10" s="106"/>
      <c r="C10" s="109"/>
      <c r="D10" s="108"/>
      <c r="E10" s="108"/>
      <c r="F10" s="108"/>
      <c r="G10" s="159"/>
      <c r="H10" s="35">
        <f t="shared" si="2"/>
        <v>0</v>
      </c>
      <c r="I10" s="36">
        <f t="shared" si="3"/>
        <v>0</v>
      </c>
      <c r="J10" s="36">
        <f t="shared" si="4"/>
        <v>0</v>
      </c>
      <c r="K10" s="36">
        <f t="shared" si="5"/>
        <v>0</v>
      </c>
      <c r="L10" s="36">
        <f t="shared" si="6"/>
        <v>0</v>
      </c>
      <c r="M10" s="37">
        <f t="shared" si="7"/>
        <v>0</v>
      </c>
      <c r="N10" s="38">
        <f t="shared" si="8"/>
        <v>0</v>
      </c>
    </row>
    <row r="11" spans="1:14">
      <c r="A11" s="106"/>
      <c r="B11" s="106"/>
      <c r="C11" s="109"/>
      <c r="D11" s="108"/>
      <c r="E11" s="108"/>
      <c r="F11" s="108"/>
      <c r="G11" s="159"/>
      <c r="H11" s="35">
        <f t="shared" si="2"/>
        <v>0</v>
      </c>
      <c r="I11" s="36">
        <f t="shared" si="3"/>
        <v>0</v>
      </c>
      <c r="J11" s="36">
        <f t="shared" si="4"/>
        <v>0</v>
      </c>
      <c r="K11" s="36">
        <f t="shared" si="5"/>
        <v>0</v>
      </c>
      <c r="L11" s="36">
        <f t="shared" ref="L11:L14" si="9">ROUND(IF(I11*4.4%&gt;308,308,I11*4.4%),0)*A11</f>
        <v>0</v>
      </c>
      <c r="M11" s="37">
        <f t="shared" si="7"/>
        <v>0</v>
      </c>
      <c r="N11" s="38">
        <f t="shared" si="8"/>
        <v>0</v>
      </c>
    </row>
    <row r="12" spans="1:14">
      <c r="A12" s="106"/>
      <c r="B12" s="106"/>
      <c r="C12" s="109"/>
      <c r="D12" s="108"/>
      <c r="E12" s="108"/>
      <c r="F12" s="108"/>
      <c r="G12" s="159"/>
      <c r="H12" s="35">
        <f t="shared" si="2"/>
        <v>0</v>
      </c>
      <c r="I12" s="36">
        <f t="shared" si="3"/>
        <v>0</v>
      </c>
      <c r="J12" s="36">
        <f t="shared" si="4"/>
        <v>0</v>
      </c>
      <c r="K12" s="36">
        <f t="shared" si="5"/>
        <v>0</v>
      </c>
      <c r="L12" s="36">
        <f t="shared" si="9"/>
        <v>0</v>
      </c>
      <c r="M12" s="37">
        <f t="shared" si="7"/>
        <v>0</v>
      </c>
      <c r="N12" s="38">
        <f t="shared" si="8"/>
        <v>0</v>
      </c>
    </row>
    <row r="13" spans="1:14">
      <c r="A13" s="106"/>
      <c r="B13" s="106"/>
      <c r="C13" s="107"/>
      <c r="D13" s="108"/>
      <c r="E13" s="108"/>
      <c r="F13" s="108"/>
      <c r="G13" s="159"/>
      <c r="H13" s="35">
        <f t="shared" si="2"/>
        <v>0</v>
      </c>
      <c r="I13" s="36">
        <f t="shared" si="3"/>
        <v>0</v>
      </c>
      <c r="J13" s="36">
        <f t="shared" si="4"/>
        <v>0</v>
      </c>
      <c r="K13" s="36">
        <f t="shared" si="5"/>
        <v>0</v>
      </c>
      <c r="L13" s="36">
        <f t="shared" si="9"/>
        <v>0</v>
      </c>
      <c r="M13" s="37">
        <f t="shared" si="7"/>
        <v>0</v>
      </c>
      <c r="N13" s="38">
        <f t="shared" si="8"/>
        <v>0</v>
      </c>
    </row>
    <row r="14" spans="1:14">
      <c r="A14" s="106"/>
      <c r="B14" s="106"/>
      <c r="C14" s="107"/>
      <c r="D14" s="108"/>
      <c r="E14" s="108"/>
      <c r="F14" s="108"/>
      <c r="G14" s="159"/>
      <c r="H14" s="35">
        <f t="shared" si="2"/>
        <v>0</v>
      </c>
      <c r="I14" s="36">
        <f t="shared" si="3"/>
        <v>0</v>
      </c>
      <c r="J14" s="36">
        <f t="shared" si="4"/>
        <v>0</v>
      </c>
      <c r="K14" s="36">
        <f t="shared" si="5"/>
        <v>0</v>
      </c>
      <c r="L14" s="36">
        <f t="shared" si="9"/>
        <v>0</v>
      </c>
      <c r="M14" s="37">
        <f t="shared" si="7"/>
        <v>0</v>
      </c>
      <c r="N14" s="38">
        <f t="shared" si="8"/>
        <v>0</v>
      </c>
    </row>
    <row r="15" spans="1:14">
      <c r="A15" s="39">
        <f>SUM(A8:A14)</f>
        <v>0</v>
      </c>
      <c r="B15" s="40"/>
      <c r="C15" s="41" t="s">
        <v>63</v>
      </c>
      <c r="D15" s="41"/>
      <c r="E15" s="41"/>
      <c r="F15" s="41"/>
      <c r="G15" s="41"/>
      <c r="H15" s="42">
        <f t="shared" ref="H15:N15" si="10">SUM(H8:H14)</f>
        <v>0</v>
      </c>
      <c r="I15" s="43">
        <f t="shared" si="10"/>
        <v>0</v>
      </c>
      <c r="J15" s="43">
        <f t="shared" si="10"/>
        <v>0</v>
      </c>
      <c r="K15" s="43">
        <f t="shared" si="10"/>
        <v>0</v>
      </c>
      <c r="L15" s="43">
        <f t="shared" si="10"/>
        <v>0</v>
      </c>
      <c r="M15" s="43">
        <f t="shared" si="10"/>
        <v>0</v>
      </c>
      <c r="N15" s="43">
        <f t="shared" si="10"/>
        <v>0</v>
      </c>
    </row>
    <row r="17" spans="1:14" ht="18.75">
      <c r="A17" s="58" t="s">
        <v>82</v>
      </c>
    </row>
    <row r="18" spans="1:14">
      <c r="A18" s="56"/>
      <c r="B18" s="56"/>
      <c r="C18" s="56"/>
      <c r="D18" s="56"/>
      <c r="E18" s="56"/>
      <c r="F18" s="56"/>
      <c r="G18" s="56"/>
      <c r="H18" s="57"/>
      <c r="I18" s="57">
        <v>1160</v>
      </c>
      <c r="J18" s="57">
        <v>2810</v>
      </c>
      <c r="K18" s="57">
        <v>6410</v>
      </c>
      <c r="L18" s="57">
        <v>6650</v>
      </c>
      <c r="M18" s="57"/>
      <c r="N18" s="57"/>
    </row>
    <row r="19" spans="1:14">
      <c r="A19" s="156" t="s">
        <v>74</v>
      </c>
      <c r="B19" s="157" t="s">
        <v>111</v>
      </c>
      <c r="C19" s="158" t="s">
        <v>68</v>
      </c>
      <c r="D19" s="157" t="s">
        <v>64</v>
      </c>
      <c r="E19" s="157"/>
      <c r="F19" s="157"/>
      <c r="G19" s="158" t="s">
        <v>67</v>
      </c>
      <c r="H19" s="155" t="s">
        <v>69</v>
      </c>
      <c r="I19" s="154" t="s">
        <v>70</v>
      </c>
      <c r="J19" s="154" t="s">
        <v>71</v>
      </c>
      <c r="K19" s="155" t="s">
        <v>54</v>
      </c>
      <c r="L19" s="154" t="s">
        <v>72</v>
      </c>
      <c r="M19" s="154" t="s">
        <v>73</v>
      </c>
      <c r="N19" s="155" t="s">
        <v>60</v>
      </c>
    </row>
    <row r="20" spans="1:14">
      <c r="A20" s="156"/>
      <c r="B20" s="157"/>
      <c r="C20" s="158"/>
      <c r="D20" s="157"/>
      <c r="E20" s="157"/>
      <c r="F20" s="157"/>
      <c r="G20" s="158"/>
      <c r="H20" s="155"/>
      <c r="I20" s="154"/>
      <c r="J20" s="154"/>
      <c r="K20" s="155"/>
      <c r="L20" s="154"/>
      <c r="M20" s="154"/>
      <c r="N20" s="155"/>
    </row>
    <row r="21" spans="1:14">
      <c r="A21" s="156"/>
      <c r="B21" s="157"/>
      <c r="C21" s="158"/>
      <c r="D21" s="53" t="s">
        <v>65</v>
      </c>
      <c r="E21" s="137" t="s">
        <v>66</v>
      </c>
      <c r="F21" s="137" t="s">
        <v>112</v>
      </c>
      <c r="G21" s="158"/>
      <c r="H21" s="155"/>
      <c r="I21" s="154"/>
      <c r="J21" s="54" t="s">
        <v>75</v>
      </c>
      <c r="K21" s="54" t="s">
        <v>61</v>
      </c>
      <c r="L21" s="55" t="s">
        <v>62</v>
      </c>
      <c r="M21" s="154"/>
      <c r="N21" s="155"/>
    </row>
    <row r="22" spans="1:14">
      <c r="A22" s="106"/>
      <c r="B22" s="106"/>
      <c r="C22" s="107"/>
      <c r="D22" s="108"/>
      <c r="E22" s="108"/>
      <c r="F22" s="108"/>
      <c r="G22" s="159"/>
      <c r="H22" s="35">
        <f>G22*(D22+F22+E22)*A22</f>
        <v>0</v>
      </c>
      <c r="I22" s="36">
        <f>ROUND(C22*H22,0)</f>
        <v>0</v>
      </c>
      <c r="J22" s="36">
        <f>ROUND(I22*1.8%,0)</f>
        <v>0</v>
      </c>
      <c r="K22" s="36">
        <f>ROUND(I22*7.65%,0)</f>
        <v>0</v>
      </c>
      <c r="L22" s="36">
        <f>ROUND(IF(I22*4.4%&gt;308,308,I22*4.4%),0)*A22</f>
        <v>0</v>
      </c>
      <c r="M22" s="37">
        <f t="shared" ref="M22" si="11">J22+K22+L22</f>
        <v>0</v>
      </c>
      <c r="N22" s="38">
        <f t="shared" ref="N22" si="12">I22+M22</f>
        <v>0</v>
      </c>
    </row>
    <row r="23" spans="1:14">
      <c r="A23" s="106"/>
      <c r="B23" s="106"/>
      <c r="C23" s="107"/>
      <c r="D23" s="108"/>
      <c r="E23" s="108"/>
      <c r="F23" s="108"/>
      <c r="G23" s="159"/>
      <c r="H23" s="35">
        <f t="shared" ref="H23:H44" si="13">G23*(D23+E23+F23)*A23</f>
        <v>0</v>
      </c>
      <c r="I23" s="36">
        <f t="shared" ref="I23:I44" si="14">ROUND(C23*H23,0)</f>
        <v>0</v>
      </c>
      <c r="J23" s="36">
        <f t="shared" ref="J23:J44" si="15">ROUND(I23*1.8%,0)</f>
        <v>0</v>
      </c>
      <c r="K23" s="36">
        <f t="shared" ref="K23:K44" si="16">ROUND(I23*7.65%,0)</f>
        <v>0</v>
      </c>
      <c r="L23" s="36">
        <f t="shared" ref="L23:L44" si="17">ROUND(IF(I23*4.4%&gt;308,308,I23*4.4%),0)*A23</f>
        <v>0</v>
      </c>
      <c r="M23" s="37">
        <f t="shared" ref="M23:M44" si="18">J23+K23+L23</f>
        <v>0</v>
      </c>
      <c r="N23" s="38">
        <f t="shared" ref="N23:N44" si="19">I23+M23</f>
        <v>0</v>
      </c>
    </row>
    <row r="24" spans="1:14">
      <c r="A24" s="106"/>
      <c r="B24" s="106"/>
      <c r="C24" s="107"/>
      <c r="D24" s="108"/>
      <c r="E24" s="108"/>
      <c r="F24" s="108"/>
      <c r="G24" s="159"/>
      <c r="H24" s="35">
        <f t="shared" si="13"/>
        <v>0</v>
      </c>
      <c r="I24" s="36">
        <f t="shared" si="14"/>
        <v>0</v>
      </c>
      <c r="J24" s="36">
        <f t="shared" si="15"/>
        <v>0</v>
      </c>
      <c r="K24" s="36">
        <f t="shared" si="16"/>
        <v>0</v>
      </c>
      <c r="L24" s="36">
        <f t="shared" si="17"/>
        <v>0</v>
      </c>
      <c r="M24" s="37">
        <f t="shared" si="18"/>
        <v>0</v>
      </c>
      <c r="N24" s="38">
        <f t="shared" si="19"/>
        <v>0</v>
      </c>
    </row>
    <row r="25" spans="1:14">
      <c r="A25" s="106"/>
      <c r="B25" s="106"/>
      <c r="C25" s="107"/>
      <c r="D25" s="108"/>
      <c r="E25" s="108"/>
      <c r="F25" s="108"/>
      <c r="G25" s="159"/>
      <c r="H25" s="35">
        <f t="shared" si="13"/>
        <v>0</v>
      </c>
      <c r="I25" s="36">
        <f t="shared" si="14"/>
        <v>0</v>
      </c>
      <c r="J25" s="36">
        <f t="shared" si="15"/>
        <v>0</v>
      </c>
      <c r="K25" s="36">
        <f t="shared" si="16"/>
        <v>0</v>
      </c>
      <c r="L25" s="36">
        <f t="shared" si="17"/>
        <v>0</v>
      </c>
      <c r="M25" s="37">
        <f t="shared" si="18"/>
        <v>0</v>
      </c>
      <c r="N25" s="38">
        <f t="shared" si="19"/>
        <v>0</v>
      </c>
    </row>
    <row r="26" spans="1:14">
      <c r="A26" s="106"/>
      <c r="B26" s="106"/>
      <c r="C26" s="107"/>
      <c r="D26" s="108"/>
      <c r="E26" s="108"/>
      <c r="F26" s="108"/>
      <c r="G26" s="159"/>
      <c r="H26" s="35">
        <f t="shared" si="13"/>
        <v>0</v>
      </c>
      <c r="I26" s="36">
        <f t="shared" si="14"/>
        <v>0</v>
      </c>
      <c r="J26" s="36">
        <f t="shared" si="15"/>
        <v>0</v>
      </c>
      <c r="K26" s="36">
        <f t="shared" si="16"/>
        <v>0</v>
      </c>
      <c r="L26" s="36">
        <f t="shared" si="17"/>
        <v>0</v>
      </c>
      <c r="M26" s="37">
        <f t="shared" si="18"/>
        <v>0</v>
      </c>
      <c r="N26" s="38">
        <f t="shared" si="19"/>
        <v>0</v>
      </c>
    </row>
    <row r="27" spans="1:14">
      <c r="A27" s="106"/>
      <c r="B27" s="106"/>
      <c r="C27" s="107"/>
      <c r="D27" s="108"/>
      <c r="E27" s="108"/>
      <c r="F27" s="108"/>
      <c r="G27" s="159"/>
      <c r="H27" s="35">
        <f t="shared" si="13"/>
        <v>0</v>
      </c>
      <c r="I27" s="36">
        <f t="shared" si="14"/>
        <v>0</v>
      </c>
      <c r="J27" s="36">
        <f t="shared" si="15"/>
        <v>0</v>
      </c>
      <c r="K27" s="36">
        <f t="shared" si="16"/>
        <v>0</v>
      </c>
      <c r="L27" s="36">
        <f t="shared" si="17"/>
        <v>0</v>
      </c>
      <c r="M27" s="37">
        <f t="shared" si="18"/>
        <v>0</v>
      </c>
      <c r="N27" s="38">
        <f t="shared" si="19"/>
        <v>0</v>
      </c>
    </row>
    <row r="28" spans="1:14">
      <c r="A28" s="106"/>
      <c r="B28" s="106"/>
      <c r="C28" s="107"/>
      <c r="D28" s="108"/>
      <c r="E28" s="108"/>
      <c r="F28" s="108"/>
      <c r="G28" s="159"/>
      <c r="H28" s="35">
        <f t="shared" si="13"/>
        <v>0</v>
      </c>
      <c r="I28" s="36">
        <f t="shared" si="14"/>
        <v>0</v>
      </c>
      <c r="J28" s="36">
        <f t="shared" si="15"/>
        <v>0</v>
      </c>
      <c r="K28" s="36">
        <f t="shared" si="16"/>
        <v>0</v>
      </c>
      <c r="L28" s="36">
        <f t="shared" si="17"/>
        <v>0</v>
      </c>
      <c r="M28" s="37">
        <f t="shared" si="18"/>
        <v>0</v>
      </c>
      <c r="N28" s="38">
        <f t="shared" si="19"/>
        <v>0</v>
      </c>
    </row>
    <row r="29" spans="1:14">
      <c r="A29" s="106"/>
      <c r="B29" s="106"/>
      <c r="C29" s="107"/>
      <c r="D29" s="108"/>
      <c r="E29" s="108"/>
      <c r="F29" s="108"/>
      <c r="G29" s="159"/>
      <c r="H29" s="35">
        <f t="shared" si="13"/>
        <v>0</v>
      </c>
      <c r="I29" s="36">
        <f t="shared" si="14"/>
        <v>0</v>
      </c>
      <c r="J29" s="36">
        <f t="shared" si="15"/>
        <v>0</v>
      </c>
      <c r="K29" s="36">
        <f t="shared" si="16"/>
        <v>0</v>
      </c>
      <c r="L29" s="36">
        <f t="shared" si="17"/>
        <v>0</v>
      </c>
      <c r="M29" s="37">
        <f t="shared" si="18"/>
        <v>0</v>
      </c>
      <c r="N29" s="38">
        <f t="shared" si="19"/>
        <v>0</v>
      </c>
    </row>
    <row r="30" spans="1:14">
      <c r="A30" s="106"/>
      <c r="B30" s="106"/>
      <c r="C30" s="107"/>
      <c r="D30" s="108"/>
      <c r="E30" s="108"/>
      <c r="F30" s="108"/>
      <c r="G30" s="159"/>
      <c r="H30" s="35">
        <f t="shared" si="13"/>
        <v>0</v>
      </c>
      <c r="I30" s="36">
        <f t="shared" si="14"/>
        <v>0</v>
      </c>
      <c r="J30" s="36">
        <f t="shared" si="15"/>
        <v>0</v>
      </c>
      <c r="K30" s="36">
        <f t="shared" si="16"/>
        <v>0</v>
      </c>
      <c r="L30" s="36">
        <f t="shared" si="17"/>
        <v>0</v>
      </c>
      <c r="M30" s="37">
        <f t="shared" si="18"/>
        <v>0</v>
      </c>
      <c r="N30" s="38">
        <f t="shared" si="19"/>
        <v>0</v>
      </c>
    </row>
    <row r="31" spans="1:14">
      <c r="A31" s="106"/>
      <c r="B31" s="106"/>
      <c r="C31" s="107"/>
      <c r="D31" s="108"/>
      <c r="E31" s="108"/>
      <c r="F31" s="108"/>
      <c r="G31" s="159"/>
      <c r="H31" s="35">
        <f t="shared" si="13"/>
        <v>0</v>
      </c>
      <c r="I31" s="36">
        <f t="shared" si="14"/>
        <v>0</v>
      </c>
      <c r="J31" s="36">
        <f t="shared" si="15"/>
        <v>0</v>
      </c>
      <c r="K31" s="36">
        <f t="shared" si="16"/>
        <v>0</v>
      </c>
      <c r="L31" s="36">
        <f t="shared" si="17"/>
        <v>0</v>
      </c>
      <c r="M31" s="37">
        <f t="shared" si="18"/>
        <v>0</v>
      </c>
      <c r="N31" s="38">
        <f t="shared" si="19"/>
        <v>0</v>
      </c>
    </row>
    <row r="32" spans="1:14">
      <c r="A32" s="106"/>
      <c r="B32" s="106"/>
      <c r="C32" s="107"/>
      <c r="D32" s="108"/>
      <c r="E32" s="108"/>
      <c r="F32" s="108"/>
      <c r="G32" s="159"/>
      <c r="H32" s="35">
        <f t="shared" si="13"/>
        <v>0</v>
      </c>
      <c r="I32" s="36">
        <f t="shared" si="14"/>
        <v>0</v>
      </c>
      <c r="J32" s="36">
        <f t="shared" si="15"/>
        <v>0</v>
      </c>
      <c r="K32" s="36">
        <f t="shared" si="16"/>
        <v>0</v>
      </c>
      <c r="L32" s="36">
        <f t="shared" si="17"/>
        <v>0</v>
      </c>
      <c r="M32" s="37">
        <f t="shared" si="18"/>
        <v>0</v>
      </c>
      <c r="N32" s="38">
        <f t="shared" si="19"/>
        <v>0</v>
      </c>
    </row>
    <row r="33" spans="1:14">
      <c r="A33" s="106"/>
      <c r="B33" s="106"/>
      <c r="C33" s="107"/>
      <c r="D33" s="108"/>
      <c r="E33" s="108"/>
      <c r="F33" s="108"/>
      <c r="G33" s="159"/>
      <c r="H33" s="35">
        <f t="shared" si="13"/>
        <v>0</v>
      </c>
      <c r="I33" s="36">
        <f t="shared" si="14"/>
        <v>0</v>
      </c>
      <c r="J33" s="36">
        <f t="shared" si="15"/>
        <v>0</v>
      </c>
      <c r="K33" s="36">
        <f t="shared" si="16"/>
        <v>0</v>
      </c>
      <c r="L33" s="36">
        <f t="shared" si="17"/>
        <v>0</v>
      </c>
      <c r="M33" s="37">
        <f t="shared" si="18"/>
        <v>0</v>
      </c>
      <c r="N33" s="38">
        <f t="shared" si="19"/>
        <v>0</v>
      </c>
    </row>
    <row r="34" spans="1:14">
      <c r="A34" s="106"/>
      <c r="B34" s="106"/>
      <c r="C34" s="107"/>
      <c r="D34" s="108"/>
      <c r="E34" s="108"/>
      <c r="F34" s="108"/>
      <c r="G34" s="159"/>
      <c r="H34" s="35">
        <f t="shared" si="13"/>
        <v>0</v>
      </c>
      <c r="I34" s="36">
        <f t="shared" si="14"/>
        <v>0</v>
      </c>
      <c r="J34" s="36">
        <f t="shared" si="15"/>
        <v>0</v>
      </c>
      <c r="K34" s="36">
        <f t="shared" si="16"/>
        <v>0</v>
      </c>
      <c r="L34" s="36">
        <f t="shared" si="17"/>
        <v>0</v>
      </c>
      <c r="M34" s="37">
        <f t="shared" si="18"/>
        <v>0</v>
      </c>
      <c r="N34" s="38">
        <f t="shared" si="19"/>
        <v>0</v>
      </c>
    </row>
    <row r="35" spans="1:14">
      <c r="A35" s="106"/>
      <c r="B35" s="106"/>
      <c r="C35" s="107"/>
      <c r="D35" s="108"/>
      <c r="E35" s="108"/>
      <c r="F35" s="108"/>
      <c r="G35" s="159"/>
      <c r="H35" s="35">
        <f t="shared" si="13"/>
        <v>0</v>
      </c>
      <c r="I35" s="36">
        <f t="shared" si="14"/>
        <v>0</v>
      </c>
      <c r="J35" s="36">
        <f t="shared" si="15"/>
        <v>0</v>
      </c>
      <c r="K35" s="36">
        <f t="shared" si="16"/>
        <v>0</v>
      </c>
      <c r="L35" s="36">
        <f t="shared" si="17"/>
        <v>0</v>
      </c>
      <c r="M35" s="37">
        <f t="shared" si="18"/>
        <v>0</v>
      </c>
      <c r="N35" s="38">
        <f t="shared" si="19"/>
        <v>0</v>
      </c>
    </row>
    <row r="36" spans="1:14">
      <c r="A36" s="106"/>
      <c r="B36" s="106"/>
      <c r="C36" s="107"/>
      <c r="D36" s="108"/>
      <c r="E36" s="108"/>
      <c r="F36" s="108"/>
      <c r="G36" s="159"/>
      <c r="H36" s="35">
        <f t="shared" si="13"/>
        <v>0</v>
      </c>
      <c r="I36" s="36">
        <f t="shared" si="14"/>
        <v>0</v>
      </c>
      <c r="J36" s="36">
        <f t="shared" si="15"/>
        <v>0</v>
      </c>
      <c r="K36" s="36">
        <f t="shared" si="16"/>
        <v>0</v>
      </c>
      <c r="L36" s="36">
        <f t="shared" si="17"/>
        <v>0</v>
      </c>
      <c r="M36" s="37">
        <f t="shared" si="18"/>
        <v>0</v>
      </c>
      <c r="N36" s="38">
        <f t="shared" si="19"/>
        <v>0</v>
      </c>
    </row>
    <row r="37" spans="1:14">
      <c r="A37" s="106"/>
      <c r="B37" s="106"/>
      <c r="C37" s="107"/>
      <c r="D37" s="108"/>
      <c r="E37" s="108"/>
      <c r="F37" s="108"/>
      <c r="G37" s="159"/>
      <c r="H37" s="35">
        <f t="shared" si="13"/>
        <v>0</v>
      </c>
      <c r="I37" s="36">
        <f t="shared" si="14"/>
        <v>0</v>
      </c>
      <c r="J37" s="36">
        <f t="shared" si="15"/>
        <v>0</v>
      </c>
      <c r="K37" s="36">
        <f t="shared" si="16"/>
        <v>0</v>
      </c>
      <c r="L37" s="36">
        <f t="shared" si="17"/>
        <v>0</v>
      </c>
      <c r="M37" s="37">
        <f t="shared" si="18"/>
        <v>0</v>
      </c>
      <c r="N37" s="38">
        <f t="shared" si="19"/>
        <v>0</v>
      </c>
    </row>
    <row r="38" spans="1:14">
      <c r="A38" s="106"/>
      <c r="B38" s="106"/>
      <c r="C38" s="107"/>
      <c r="D38" s="108"/>
      <c r="E38" s="108"/>
      <c r="F38" s="108"/>
      <c r="G38" s="159"/>
      <c r="H38" s="35">
        <f t="shared" si="13"/>
        <v>0</v>
      </c>
      <c r="I38" s="36">
        <f t="shared" si="14"/>
        <v>0</v>
      </c>
      <c r="J38" s="36">
        <f t="shared" si="15"/>
        <v>0</v>
      </c>
      <c r="K38" s="36">
        <f t="shared" si="16"/>
        <v>0</v>
      </c>
      <c r="L38" s="36">
        <f t="shared" si="17"/>
        <v>0</v>
      </c>
      <c r="M38" s="37">
        <f t="shared" si="18"/>
        <v>0</v>
      </c>
      <c r="N38" s="38">
        <f t="shared" si="19"/>
        <v>0</v>
      </c>
    </row>
    <row r="39" spans="1:14">
      <c r="A39" s="106"/>
      <c r="B39" s="106"/>
      <c r="C39" s="107"/>
      <c r="D39" s="108"/>
      <c r="E39" s="108"/>
      <c r="F39" s="108"/>
      <c r="G39" s="159"/>
      <c r="H39" s="35">
        <f t="shared" si="13"/>
        <v>0</v>
      </c>
      <c r="I39" s="36">
        <f t="shared" si="14"/>
        <v>0</v>
      </c>
      <c r="J39" s="36">
        <f t="shared" si="15"/>
        <v>0</v>
      </c>
      <c r="K39" s="36">
        <f t="shared" si="16"/>
        <v>0</v>
      </c>
      <c r="L39" s="36">
        <f t="shared" si="17"/>
        <v>0</v>
      </c>
      <c r="M39" s="37">
        <f t="shared" si="18"/>
        <v>0</v>
      </c>
      <c r="N39" s="38">
        <f t="shared" si="19"/>
        <v>0</v>
      </c>
    </row>
    <row r="40" spans="1:14">
      <c r="A40" s="106"/>
      <c r="B40" s="106"/>
      <c r="C40" s="109"/>
      <c r="D40" s="108"/>
      <c r="E40" s="108"/>
      <c r="F40" s="108"/>
      <c r="G40" s="159"/>
      <c r="H40" s="35">
        <f t="shared" si="13"/>
        <v>0</v>
      </c>
      <c r="I40" s="36">
        <f t="shared" si="14"/>
        <v>0</v>
      </c>
      <c r="J40" s="36">
        <f t="shared" si="15"/>
        <v>0</v>
      </c>
      <c r="K40" s="36">
        <f t="shared" si="16"/>
        <v>0</v>
      </c>
      <c r="L40" s="36">
        <f t="shared" si="17"/>
        <v>0</v>
      </c>
      <c r="M40" s="37">
        <f t="shared" si="18"/>
        <v>0</v>
      </c>
      <c r="N40" s="38">
        <f t="shared" si="19"/>
        <v>0</v>
      </c>
    </row>
    <row r="41" spans="1:14">
      <c r="A41" s="106"/>
      <c r="B41" s="106"/>
      <c r="C41" s="109"/>
      <c r="D41" s="108"/>
      <c r="E41" s="108"/>
      <c r="F41" s="108"/>
      <c r="G41" s="159"/>
      <c r="H41" s="35">
        <f t="shared" si="13"/>
        <v>0</v>
      </c>
      <c r="I41" s="36">
        <f t="shared" si="14"/>
        <v>0</v>
      </c>
      <c r="J41" s="36">
        <f t="shared" si="15"/>
        <v>0</v>
      </c>
      <c r="K41" s="36">
        <f t="shared" si="16"/>
        <v>0</v>
      </c>
      <c r="L41" s="36">
        <f t="shared" si="17"/>
        <v>0</v>
      </c>
      <c r="M41" s="37">
        <f t="shared" si="18"/>
        <v>0</v>
      </c>
      <c r="N41" s="38">
        <f t="shared" si="19"/>
        <v>0</v>
      </c>
    </row>
    <row r="42" spans="1:14">
      <c r="A42" s="106"/>
      <c r="B42" s="106"/>
      <c r="C42" s="109"/>
      <c r="D42" s="108"/>
      <c r="E42" s="108"/>
      <c r="F42" s="108"/>
      <c r="G42" s="159"/>
      <c r="H42" s="35">
        <f t="shared" si="13"/>
        <v>0</v>
      </c>
      <c r="I42" s="36">
        <f t="shared" si="14"/>
        <v>0</v>
      </c>
      <c r="J42" s="36">
        <f t="shared" si="15"/>
        <v>0</v>
      </c>
      <c r="K42" s="36">
        <f t="shared" si="16"/>
        <v>0</v>
      </c>
      <c r="L42" s="36">
        <f t="shared" si="17"/>
        <v>0</v>
      </c>
      <c r="M42" s="37">
        <f t="shared" si="18"/>
        <v>0</v>
      </c>
      <c r="N42" s="38">
        <f t="shared" si="19"/>
        <v>0</v>
      </c>
    </row>
    <row r="43" spans="1:14">
      <c r="A43" s="106"/>
      <c r="B43" s="106"/>
      <c r="C43" s="107"/>
      <c r="D43" s="108"/>
      <c r="E43" s="108"/>
      <c r="F43" s="108"/>
      <c r="G43" s="159"/>
      <c r="H43" s="35">
        <f t="shared" si="13"/>
        <v>0</v>
      </c>
      <c r="I43" s="36">
        <f t="shared" si="14"/>
        <v>0</v>
      </c>
      <c r="J43" s="36">
        <f t="shared" si="15"/>
        <v>0</v>
      </c>
      <c r="K43" s="36">
        <f t="shared" si="16"/>
        <v>0</v>
      </c>
      <c r="L43" s="36">
        <f t="shared" si="17"/>
        <v>0</v>
      </c>
      <c r="M43" s="37">
        <f t="shared" si="18"/>
        <v>0</v>
      </c>
      <c r="N43" s="38">
        <f t="shared" si="19"/>
        <v>0</v>
      </c>
    </row>
    <row r="44" spans="1:14">
      <c r="A44" s="106"/>
      <c r="B44" s="106"/>
      <c r="C44" s="107"/>
      <c r="D44" s="108"/>
      <c r="E44" s="108"/>
      <c r="F44" s="108"/>
      <c r="G44" s="159"/>
      <c r="H44" s="35">
        <f t="shared" si="13"/>
        <v>0</v>
      </c>
      <c r="I44" s="36">
        <f t="shared" si="14"/>
        <v>0</v>
      </c>
      <c r="J44" s="36">
        <f t="shared" si="15"/>
        <v>0</v>
      </c>
      <c r="K44" s="36">
        <f t="shared" si="16"/>
        <v>0</v>
      </c>
      <c r="L44" s="36">
        <f t="shared" si="17"/>
        <v>0</v>
      </c>
      <c r="M44" s="37">
        <f t="shared" si="18"/>
        <v>0</v>
      </c>
      <c r="N44" s="38">
        <f t="shared" si="19"/>
        <v>0</v>
      </c>
    </row>
    <row r="45" spans="1:14">
      <c r="A45" s="39">
        <f>SUM(A22:A44)</f>
        <v>0</v>
      </c>
      <c r="B45" s="40"/>
      <c r="C45" s="41" t="s">
        <v>63</v>
      </c>
      <c r="D45" s="41"/>
      <c r="E45" s="41"/>
      <c r="F45" s="41"/>
      <c r="G45" s="41"/>
      <c r="H45" s="42">
        <f t="shared" ref="H45:N45" si="20">SUM(H22:H44)</f>
        <v>0</v>
      </c>
      <c r="I45" s="43">
        <f t="shared" si="20"/>
        <v>0</v>
      </c>
      <c r="J45" s="43">
        <f t="shared" si="20"/>
        <v>0</v>
      </c>
      <c r="K45" s="43">
        <f t="shared" si="20"/>
        <v>0</v>
      </c>
      <c r="L45" s="43">
        <f t="shared" si="20"/>
        <v>0</v>
      </c>
      <c r="M45" s="43">
        <f t="shared" si="20"/>
        <v>0</v>
      </c>
      <c r="N45" s="43">
        <f t="shared" si="20"/>
        <v>0</v>
      </c>
    </row>
    <row r="47" spans="1:14">
      <c r="A47" s="126" t="s">
        <v>89</v>
      </c>
    </row>
  </sheetData>
  <mergeCells count="24">
    <mergeCell ref="M5:M7"/>
    <mergeCell ref="N5:N7"/>
    <mergeCell ref="H5:H7"/>
    <mergeCell ref="I5:I7"/>
    <mergeCell ref="J5:J6"/>
    <mergeCell ref="K5:K6"/>
    <mergeCell ref="L5:L6"/>
    <mergeCell ref="D5:F6"/>
    <mergeCell ref="A5:A7"/>
    <mergeCell ref="B5:B7"/>
    <mergeCell ref="C5:C7"/>
    <mergeCell ref="G5:G7"/>
    <mergeCell ref="A19:A21"/>
    <mergeCell ref="B19:B21"/>
    <mergeCell ref="C19:C21"/>
    <mergeCell ref="D19:F20"/>
    <mergeCell ref="G19:G21"/>
    <mergeCell ref="M19:M21"/>
    <mergeCell ref="N19:N21"/>
    <mergeCell ref="H19:H21"/>
    <mergeCell ref="I19:I21"/>
    <mergeCell ref="J19:J20"/>
    <mergeCell ref="K19:K20"/>
    <mergeCell ref="L19:L20"/>
  </mergeCells>
  <pageMargins left="0" right="0" top="1.5" bottom="0.5" header="0.3" footer="0"/>
  <pageSetup scale="54" fitToHeight="0" orientation="landscape" r:id="rId1"/>
  <headerFooter>
    <oddHeader>&amp;R&amp;G</oddHeader>
    <oddFooter>Page &amp;P of &amp;N</oddFooter>
  </headerFooter>
  <rowBreaks count="1" manualBreakCount="1">
    <brk id="15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34"/>
  <sheetViews>
    <sheetView showGridLines="0" tabSelected="1" view="pageBreakPreview" topLeftCell="A15" zoomScaleNormal="100" zoomScaleSheetLayoutView="100" workbookViewId="0">
      <selection activeCell="C23" sqref="C23:D23"/>
    </sheetView>
  </sheetViews>
  <sheetFormatPr defaultColWidth="9" defaultRowHeight="15"/>
  <cols>
    <col min="1" max="1" width="13.5703125" style="51" customWidth="1"/>
    <col min="2" max="2" width="27.7109375" style="51" customWidth="1"/>
    <col min="3" max="3" width="9" style="51" bestFit="1" customWidth="1"/>
    <col min="4" max="4" width="12.42578125" style="51" bestFit="1" customWidth="1"/>
    <col min="5" max="5" width="17.140625" style="51" customWidth="1"/>
    <col min="6" max="6" width="34.5703125" style="51" customWidth="1"/>
    <col min="7" max="7" width="16.5703125" style="51" bestFit="1" customWidth="1"/>
    <col min="8" max="8" width="40.7109375" style="51" customWidth="1"/>
    <col min="9" max="16384" width="9" style="51"/>
  </cols>
  <sheetData>
    <row r="1" spans="1:6">
      <c r="A1" s="50" t="s">
        <v>53</v>
      </c>
    </row>
    <row r="2" spans="1:6">
      <c r="A2" s="52"/>
    </row>
    <row r="3" spans="1:6" ht="15.75">
      <c r="A3" s="30" t="s">
        <v>55</v>
      </c>
    </row>
    <row r="4" spans="1:6" ht="25.5">
      <c r="A4" s="87" t="s">
        <v>47</v>
      </c>
      <c r="B4" s="87" t="s">
        <v>48</v>
      </c>
      <c r="C4" s="87" t="s">
        <v>49</v>
      </c>
      <c r="D4" s="88" t="s">
        <v>50</v>
      </c>
      <c r="E4" s="87" t="s">
        <v>51</v>
      </c>
      <c r="F4" s="87" t="s">
        <v>52</v>
      </c>
    </row>
    <row r="5" spans="1:6" ht="31.5">
      <c r="A5" s="83">
        <v>4012</v>
      </c>
      <c r="B5" s="84" t="s">
        <v>7</v>
      </c>
      <c r="C5" s="130">
        <v>2</v>
      </c>
      <c r="D5" s="131">
        <v>300</v>
      </c>
      <c r="E5" s="85">
        <f t="shared" ref="E5:E6" si="0">C5*D5</f>
        <v>600</v>
      </c>
      <c r="F5" s="132"/>
    </row>
    <row r="6" spans="1:6" ht="15.75">
      <c r="A6" s="83">
        <v>4212</v>
      </c>
      <c r="B6" s="84" t="s">
        <v>56</v>
      </c>
      <c r="C6" s="130"/>
      <c r="D6" s="131"/>
      <c r="E6" s="85">
        <f t="shared" si="0"/>
        <v>0</v>
      </c>
      <c r="F6" s="132"/>
    </row>
    <row r="7" spans="1:6" ht="15.75">
      <c r="A7" s="30"/>
      <c r="C7" s="60"/>
      <c r="D7" s="59"/>
      <c r="E7" s="127">
        <f>SUM(E5:E6)</f>
        <v>600</v>
      </c>
    </row>
    <row r="8" spans="1:6" ht="15.75">
      <c r="A8" s="30" t="s">
        <v>57</v>
      </c>
      <c r="C8" s="60"/>
      <c r="D8" s="59"/>
    </row>
    <row r="9" spans="1:6" ht="25.5">
      <c r="A9" s="87" t="s">
        <v>47</v>
      </c>
      <c r="B9" s="87" t="s">
        <v>48</v>
      </c>
      <c r="C9" s="89" t="s">
        <v>49</v>
      </c>
      <c r="D9" s="86" t="s">
        <v>50</v>
      </c>
      <c r="E9" s="87" t="s">
        <v>51</v>
      </c>
      <c r="F9" s="87" t="s">
        <v>52</v>
      </c>
    </row>
    <row r="10" spans="1:6" ht="31.5">
      <c r="A10" s="83">
        <v>4414</v>
      </c>
      <c r="B10" s="84" t="s">
        <v>90</v>
      </c>
      <c r="C10" s="130"/>
      <c r="D10" s="131"/>
      <c r="E10" s="85">
        <f t="shared" ref="E10:E19" si="1">C10*D10</f>
        <v>0</v>
      </c>
      <c r="F10" s="132"/>
    </row>
    <row r="11" spans="1:6" ht="31.5">
      <c r="A11" s="83">
        <v>4414</v>
      </c>
      <c r="B11" s="84" t="s">
        <v>91</v>
      </c>
      <c r="C11" s="130"/>
      <c r="D11" s="131"/>
      <c r="E11" s="85">
        <f t="shared" si="1"/>
        <v>0</v>
      </c>
      <c r="F11" s="132"/>
    </row>
    <row r="12" spans="1:6" ht="15.75">
      <c r="A12" s="83">
        <v>5050</v>
      </c>
      <c r="B12" s="84" t="s">
        <v>2</v>
      </c>
      <c r="C12" s="130"/>
      <c r="D12" s="131"/>
      <c r="E12" s="85">
        <f t="shared" si="1"/>
        <v>0</v>
      </c>
      <c r="F12" s="132"/>
    </row>
    <row r="13" spans="1:6" ht="15.75">
      <c r="A13" s="83">
        <v>5080</v>
      </c>
      <c r="B13" s="84" t="s">
        <v>58</v>
      </c>
      <c r="C13" s="130"/>
      <c r="D13" s="131"/>
      <c r="E13" s="85">
        <f t="shared" si="1"/>
        <v>0</v>
      </c>
      <c r="F13" s="132"/>
    </row>
    <row r="14" spans="1:6" ht="31.5">
      <c r="A14" s="83">
        <v>5090</v>
      </c>
      <c r="B14" s="84" t="s">
        <v>92</v>
      </c>
      <c r="C14" s="130"/>
      <c r="D14" s="131"/>
      <c r="E14" s="85">
        <f t="shared" si="1"/>
        <v>0</v>
      </c>
      <c r="F14" s="132"/>
    </row>
    <row r="15" spans="1:6" ht="31.5">
      <c r="A15" s="83">
        <v>5090</v>
      </c>
      <c r="B15" s="84" t="s">
        <v>93</v>
      </c>
      <c r="C15" s="130"/>
      <c r="D15" s="131"/>
      <c r="E15" s="85">
        <f t="shared" si="1"/>
        <v>0</v>
      </c>
      <c r="F15" s="132"/>
    </row>
    <row r="16" spans="1:6" ht="47.25">
      <c r="A16" s="83">
        <v>5092</v>
      </c>
      <c r="B16" s="84" t="s">
        <v>94</v>
      </c>
      <c r="C16" s="130"/>
      <c r="D16" s="131"/>
      <c r="E16" s="85">
        <f t="shared" si="1"/>
        <v>0</v>
      </c>
      <c r="F16" s="132"/>
    </row>
    <row r="17" spans="1:6" ht="31.5">
      <c r="A17" s="83">
        <v>5092</v>
      </c>
      <c r="B17" s="84" t="s">
        <v>95</v>
      </c>
      <c r="C17" s="130"/>
      <c r="D17" s="131"/>
      <c r="E17" s="85">
        <f t="shared" si="1"/>
        <v>0</v>
      </c>
      <c r="F17" s="132"/>
    </row>
    <row r="18" spans="1:6" ht="47.25">
      <c r="A18" s="83">
        <v>5240</v>
      </c>
      <c r="B18" s="84" t="s">
        <v>96</v>
      </c>
      <c r="C18" s="130"/>
      <c r="D18" s="131"/>
      <c r="E18" s="85">
        <f t="shared" si="1"/>
        <v>0</v>
      </c>
      <c r="F18" s="132"/>
    </row>
    <row r="19" spans="1:6" ht="47.25">
      <c r="A19" s="83">
        <v>5240</v>
      </c>
      <c r="B19" s="84" t="s">
        <v>97</v>
      </c>
      <c r="C19" s="130"/>
      <c r="D19" s="131"/>
      <c r="E19" s="85">
        <f t="shared" si="1"/>
        <v>0</v>
      </c>
      <c r="F19" s="132"/>
    </row>
    <row r="20" spans="1:6" ht="15.75">
      <c r="A20" s="30"/>
      <c r="C20" s="60"/>
      <c r="D20" s="59"/>
      <c r="E20" s="127">
        <f>SUM(E10:E19)</f>
        <v>0</v>
      </c>
    </row>
    <row r="21" spans="1:6" ht="15.75">
      <c r="A21" s="30" t="s">
        <v>59</v>
      </c>
      <c r="C21" s="60"/>
      <c r="D21" s="59"/>
    </row>
    <row r="22" spans="1:6" ht="25.5">
      <c r="A22" s="87" t="s">
        <v>47</v>
      </c>
      <c r="B22" s="87" t="s">
        <v>48</v>
      </c>
      <c r="C22" s="89" t="s">
        <v>49</v>
      </c>
      <c r="D22" s="86" t="s">
        <v>50</v>
      </c>
      <c r="E22" s="87" t="s">
        <v>51</v>
      </c>
      <c r="F22" s="87" t="s">
        <v>52</v>
      </c>
    </row>
    <row r="23" spans="1:6" ht="31.5">
      <c r="A23" s="84">
        <v>2030</v>
      </c>
      <c r="B23" s="84" t="s">
        <v>98</v>
      </c>
      <c r="C23" s="130"/>
      <c r="D23" s="131"/>
      <c r="E23" s="85">
        <f t="shared" ref="E23:E30" si="2">C23*D23</f>
        <v>0</v>
      </c>
      <c r="F23" s="132"/>
    </row>
    <row r="24" spans="1:6" ht="31.5">
      <c r="A24" s="84">
        <v>2030</v>
      </c>
      <c r="B24" s="84" t="s">
        <v>99</v>
      </c>
      <c r="C24" s="130"/>
      <c r="D24" s="131"/>
      <c r="E24" s="85">
        <f t="shared" si="2"/>
        <v>0</v>
      </c>
      <c r="F24" s="132"/>
    </row>
    <row r="25" spans="1:6" ht="31.5">
      <c r="A25" s="84">
        <v>2192</v>
      </c>
      <c r="B25" s="84" t="s">
        <v>8</v>
      </c>
      <c r="C25" s="130"/>
      <c r="D25" s="131"/>
      <c r="E25" s="85">
        <f t="shared" si="2"/>
        <v>0</v>
      </c>
      <c r="F25" s="132"/>
    </row>
    <row r="26" spans="1:6" ht="31.5">
      <c r="A26" s="84">
        <v>2780</v>
      </c>
      <c r="B26" s="84" t="s">
        <v>100</v>
      </c>
      <c r="C26" s="130"/>
      <c r="D26" s="131"/>
      <c r="E26" s="85">
        <f t="shared" si="2"/>
        <v>0</v>
      </c>
      <c r="F26" s="132"/>
    </row>
    <row r="27" spans="1:6" ht="31.5">
      <c r="A27" s="84">
        <v>2780</v>
      </c>
      <c r="B27" s="84" t="s">
        <v>101</v>
      </c>
      <c r="C27" s="130"/>
      <c r="D27" s="131"/>
      <c r="E27" s="85">
        <f t="shared" si="2"/>
        <v>0</v>
      </c>
      <c r="F27" s="132"/>
    </row>
    <row r="28" spans="1:6" ht="31.5">
      <c r="A28" s="84">
        <v>2990</v>
      </c>
      <c r="B28" s="84" t="s">
        <v>102</v>
      </c>
      <c r="C28" s="130"/>
      <c r="D28" s="131"/>
      <c r="E28" s="85">
        <f t="shared" si="2"/>
        <v>0</v>
      </c>
      <c r="F28" s="132"/>
    </row>
    <row r="29" spans="1:6" ht="31.5">
      <c r="A29" s="84">
        <v>2990</v>
      </c>
      <c r="B29" s="84" t="s">
        <v>103</v>
      </c>
      <c r="C29" s="130"/>
      <c r="D29" s="131"/>
      <c r="E29" s="85">
        <f t="shared" si="2"/>
        <v>0</v>
      </c>
      <c r="F29" s="132"/>
    </row>
    <row r="30" spans="1:6" ht="63">
      <c r="A30" s="84">
        <v>1290</v>
      </c>
      <c r="B30" s="84" t="s">
        <v>116</v>
      </c>
      <c r="C30" s="130"/>
      <c r="D30" s="131"/>
      <c r="E30" s="85">
        <f t="shared" si="2"/>
        <v>0</v>
      </c>
      <c r="F30" s="132"/>
    </row>
    <row r="31" spans="1:6" ht="47.25">
      <c r="A31" s="84">
        <v>1290</v>
      </c>
      <c r="B31" s="84" t="s">
        <v>83</v>
      </c>
      <c r="C31" s="130"/>
      <c r="D31" s="131"/>
      <c r="E31" s="85">
        <f t="shared" ref="E31:E33" si="3">C31*D31</f>
        <v>0</v>
      </c>
      <c r="F31" s="132"/>
    </row>
    <row r="32" spans="1:6" ht="31.5">
      <c r="A32" s="84">
        <v>2910</v>
      </c>
      <c r="B32" s="84" t="s">
        <v>115</v>
      </c>
      <c r="C32" s="130"/>
      <c r="D32" s="131"/>
      <c r="E32" s="85">
        <f t="shared" ref="E32" si="4">C32*D32</f>
        <v>0</v>
      </c>
      <c r="F32" s="132"/>
    </row>
    <row r="33" spans="1:6" ht="31.5">
      <c r="A33" s="84">
        <v>2910</v>
      </c>
      <c r="B33" s="84" t="s">
        <v>114</v>
      </c>
      <c r="C33" s="130"/>
      <c r="D33" s="131"/>
      <c r="E33" s="85">
        <f t="shared" si="3"/>
        <v>0</v>
      </c>
      <c r="F33" s="132"/>
    </row>
    <row r="34" spans="1:6" ht="15.75">
      <c r="A34" s="29"/>
      <c r="E34" s="127">
        <f>SUM(E23:E33)</f>
        <v>0</v>
      </c>
    </row>
  </sheetData>
  <pageMargins left="0.7" right="0.7" top="0.75" bottom="0.7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49"/>
  <sheetViews>
    <sheetView showGridLines="0" view="pageBreakPreview" topLeftCell="A10" zoomScale="85" zoomScaleNormal="95" zoomScaleSheetLayoutView="85" zoomScalePageLayoutView="60" workbookViewId="0">
      <selection activeCell="A35" sqref="A35:G36"/>
    </sheetView>
  </sheetViews>
  <sheetFormatPr defaultColWidth="9.140625" defaultRowHeight="15.75"/>
  <cols>
    <col min="1" max="1" width="9.5703125" style="34" customWidth="1"/>
    <col min="2" max="2" width="56.140625" style="34" bestFit="1" customWidth="1"/>
    <col min="3" max="7" width="12.42578125" style="34" customWidth="1"/>
    <col min="8" max="8" width="15" style="34" customWidth="1"/>
    <col min="9" max="9" width="18.7109375" style="34" customWidth="1"/>
    <col min="10" max="13" width="9.140625" style="34" customWidth="1"/>
    <col min="14" max="16384" width="9.140625" style="34"/>
  </cols>
  <sheetData>
    <row r="1" spans="1:9" ht="18.75">
      <c r="A1" s="110" t="s">
        <v>53</v>
      </c>
    </row>
    <row r="2" spans="1:9">
      <c r="A2" s="52"/>
    </row>
    <row r="3" spans="1:9" ht="18.75">
      <c r="A3" s="58" t="s">
        <v>84</v>
      </c>
    </row>
    <row r="4" spans="1:9">
      <c r="A4" s="56"/>
      <c r="B4" s="56"/>
      <c r="C4" s="56"/>
      <c r="D4" s="56"/>
      <c r="E4" s="56"/>
      <c r="F4" s="56"/>
      <c r="G4" s="56"/>
      <c r="H4" s="57"/>
      <c r="I4" s="57">
        <v>1290</v>
      </c>
    </row>
    <row r="5" spans="1:9" ht="15" customHeight="1">
      <c r="A5" s="156" t="s">
        <v>74</v>
      </c>
      <c r="B5" s="157" t="s">
        <v>111</v>
      </c>
      <c r="C5" s="158" t="s">
        <v>68</v>
      </c>
      <c r="D5" s="157" t="s">
        <v>64</v>
      </c>
      <c r="E5" s="157"/>
      <c r="F5" s="157"/>
      <c r="G5" s="158" t="s">
        <v>67</v>
      </c>
      <c r="H5" s="155" t="s">
        <v>69</v>
      </c>
      <c r="I5" s="154" t="s">
        <v>70</v>
      </c>
    </row>
    <row r="6" spans="1:9">
      <c r="A6" s="156"/>
      <c r="B6" s="157"/>
      <c r="C6" s="158"/>
      <c r="D6" s="157"/>
      <c r="E6" s="157"/>
      <c r="F6" s="157"/>
      <c r="G6" s="158"/>
      <c r="H6" s="155"/>
      <c r="I6" s="154"/>
    </row>
    <row r="7" spans="1:9">
      <c r="A7" s="156"/>
      <c r="B7" s="157"/>
      <c r="C7" s="158"/>
      <c r="D7" s="92" t="s">
        <v>65</v>
      </c>
      <c r="E7" s="137" t="s">
        <v>66</v>
      </c>
      <c r="F7" s="137" t="s">
        <v>112</v>
      </c>
      <c r="G7" s="158"/>
      <c r="H7" s="155"/>
      <c r="I7" s="154"/>
    </row>
    <row r="8" spans="1:9">
      <c r="A8" s="106"/>
      <c r="B8" s="106"/>
      <c r="C8" s="107"/>
      <c r="D8" s="108"/>
      <c r="E8" s="108"/>
      <c r="F8" s="108"/>
      <c r="G8" s="159">
        <v>4.5</v>
      </c>
      <c r="H8" s="35">
        <f>G8*(D8+F8)*A8</f>
        <v>0</v>
      </c>
      <c r="I8" s="36">
        <f>C8*H8</f>
        <v>0</v>
      </c>
    </row>
    <row r="9" spans="1:9">
      <c r="A9" s="106"/>
      <c r="B9" s="106"/>
      <c r="C9" s="107"/>
      <c r="D9" s="108"/>
      <c r="E9" s="108"/>
      <c r="F9" s="108"/>
      <c r="G9" s="159"/>
      <c r="H9" s="35">
        <f t="shared" ref="H9:H27" si="0">G9*(D9+F9)*A9</f>
        <v>0</v>
      </c>
      <c r="I9" s="36">
        <f t="shared" ref="I9:I27" si="1">C9*H9</f>
        <v>0</v>
      </c>
    </row>
    <row r="10" spans="1:9">
      <c r="A10" s="106"/>
      <c r="B10" s="106"/>
      <c r="C10" s="109"/>
      <c r="D10" s="108"/>
      <c r="E10" s="108"/>
      <c r="F10" s="108"/>
      <c r="G10" s="159"/>
      <c r="H10" s="35">
        <f t="shared" si="0"/>
        <v>0</v>
      </c>
      <c r="I10" s="36">
        <f t="shared" si="1"/>
        <v>0</v>
      </c>
    </row>
    <row r="11" spans="1:9">
      <c r="A11" s="106"/>
      <c r="B11" s="106"/>
      <c r="C11" s="107"/>
      <c r="D11" s="108"/>
      <c r="E11" s="108"/>
      <c r="F11" s="108"/>
      <c r="G11" s="159"/>
      <c r="H11" s="35">
        <f t="shared" si="0"/>
        <v>0</v>
      </c>
      <c r="I11" s="36">
        <f t="shared" si="1"/>
        <v>0</v>
      </c>
    </row>
    <row r="12" spans="1:9">
      <c r="A12" s="106"/>
      <c r="B12" s="106"/>
      <c r="C12" s="107"/>
      <c r="D12" s="108"/>
      <c r="E12" s="108"/>
      <c r="F12" s="108"/>
      <c r="G12" s="159"/>
      <c r="H12" s="35">
        <f t="shared" si="0"/>
        <v>0</v>
      </c>
      <c r="I12" s="36">
        <f t="shared" si="1"/>
        <v>0</v>
      </c>
    </row>
    <row r="13" spans="1:9">
      <c r="A13" s="106"/>
      <c r="B13" s="106"/>
      <c r="C13" s="107"/>
      <c r="D13" s="108"/>
      <c r="E13" s="108"/>
      <c r="F13" s="108"/>
      <c r="G13" s="159"/>
      <c r="H13" s="35">
        <f t="shared" si="0"/>
        <v>0</v>
      </c>
      <c r="I13" s="36">
        <f t="shared" si="1"/>
        <v>0</v>
      </c>
    </row>
    <row r="14" spans="1:9">
      <c r="A14" s="106"/>
      <c r="B14" s="106"/>
      <c r="C14" s="107"/>
      <c r="D14" s="108"/>
      <c r="E14" s="108"/>
      <c r="F14" s="108"/>
      <c r="G14" s="159"/>
      <c r="H14" s="35">
        <f t="shared" si="0"/>
        <v>0</v>
      </c>
      <c r="I14" s="36">
        <f t="shared" si="1"/>
        <v>0</v>
      </c>
    </row>
    <row r="15" spans="1:9">
      <c r="A15" s="106"/>
      <c r="B15" s="106"/>
      <c r="C15" s="107"/>
      <c r="D15" s="108"/>
      <c r="E15" s="108"/>
      <c r="F15" s="108"/>
      <c r="G15" s="159"/>
      <c r="H15" s="35">
        <f t="shared" si="0"/>
        <v>0</v>
      </c>
      <c r="I15" s="36">
        <f t="shared" si="1"/>
        <v>0</v>
      </c>
    </row>
    <row r="16" spans="1:9">
      <c r="A16" s="106"/>
      <c r="B16" s="106"/>
      <c r="C16" s="107"/>
      <c r="D16" s="108"/>
      <c r="E16" s="108"/>
      <c r="F16" s="108"/>
      <c r="G16" s="159"/>
      <c r="H16" s="35">
        <f t="shared" si="0"/>
        <v>0</v>
      </c>
      <c r="I16" s="36">
        <f t="shared" si="1"/>
        <v>0</v>
      </c>
    </row>
    <row r="17" spans="1:9">
      <c r="A17" s="106"/>
      <c r="B17" s="106"/>
      <c r="C17" s="107"/>
      <c r="D17" s="108"/>
      <c r="E17" s="108"/>
      <c r="F17" s="108"/>
      <c r="G17" s="159"/>
      <c r="H17" s="35">
        <f t="shared" si="0"/>
        <v>0</v>
      </c>
      <c r="I17" s="36">
        <f t="shared" si="1"/>
        <v>0</v>
      </c>
    </row>
    <row r="18" spans="1:9">
      <c r="A18" s="106"/>
      <c r="B18" s="106"/>
      <c r="C18" s="107"/>
      <c r="D18" s="108"/>
      <c r="E18" s="108"/>
      <c r="F18" s="108"/>
      <c r="G18" s="159"/>
      <c r="H18" s="35">
        <f t="shared" si="0"/>
        <v>0</v>
      </c>
      <c r="I18" s="36">
        <f t="shared" si="1"/>
        <v>0</v>
      </c>
    </row>
    <row r="19" spans="1:9">
      <c r="A19" s="106"/>
      <c r="B19" s="106"/>
      <c r="C19" s="107"/>
      <c r="D19" s="108"/>
      <c r="E19" s="108"/>
      <c r="F19" s="108"/>
      <c r="G19" s="159"/>
      <c r="H19" s="35">
        <f t="shared" si="0"/>
        <v>0</v>
      </c>
      <c r="I19" s="36">
        <f t="shared" si="1"/>
        <v>0</v>
      </c>
    </row>
    <row r="20" spans="1:9">
      <c r="A20" s="106"/>
      <c r="B20" s="106"/>
      <c r="C20" s="107"/>
      <c r="D20" s="108"/>
      <c r="E20" s="108"/>
      <c r="F20" s="108"/>
      <c r="G20" s="159"/>
      <c r="H20" s="35">
        <f t="shared" si="0"/>
        <v>0</v>
      </c>
      <c r="I20" s="36">
        <f t="shared" si="1"/>
        <v>0</v>
      </c>
    </row>
    <row r="21" spans="1:9">
      <c r="A21" s="106"/>
      <c r="B21" s="106"/>
      <c r="C21" s="107"/>
      <c r="D21" s="108"/>
      <c r="E21" s="108"/>
      <c r="F21" s="108"/>
      <c r="G21" s="159"/>
      <c r="H21" s="35">
        <f t="shared" si="0"/>
        <v>0</v>
      </c>
      <c r="I21" s="36">
        <f t="shared" si="1"/>
        <v>0</v>
      </c>
    </row>
    <row r="22" spans="1:9">
      <c r="A22" s="106"/>
      <c r="B22" s="106"/>
      <c r="C22" s="107"/>
      <c r="D22" s="108"/>
      <c r="E22" s="108"/>
      <c r="F22" s="108"/>
      <c r="G22" s="159"/>
      <c r="H22" s="35">
        <f t="shared" si="0"/>
        <v>0</v>
      </c>
      <c r="I22" s="36">
        <f t="shared" si="1"/>
        <v>0</v>
      </c>
    </row>
    <row r="23" spans="1:9">
      <c r="A23" s="106"/>
      <c r="B23" s="106"/>
      <c r="C23" s="109"/>
      <c r="D23" s="108"/>
      <c r="E23" s="108"/>
      <c r="F23" s="108"/>
      <c r="G23" s="159"/>
      <c r="H23" s="35">
        <f t="shared" si="0"/>
        <v>0</v>
      </c>
      <c r="I23" s="36">
        <f t="shared" si="1"/>
        <v>0</v>
      </c>
    </row>
    <row r="24" spans="1:9">
      <c r="A24" s="106"/>
      <c r="B24" s="106"/>
      <c r="C24" s="109"/>
      <c r="D24" s="108"/>
      <c r="E24" s="108"/>
      <c r="F24" s="108"/>
      <c r="G24" s="159"/>
      <c r="H24" s="35">
        <f t="shared" si="0"/>
        <v>0</v>
      </c>
      <c r="I24" s="36">
        <f t="shared" si="1"/>
        <v>0</v>
      </c>
    </row>
    <row r="25" spans="1:9">
      <c r="A25" s="106"/>
      <c r="B25" s="106"/>
      <c r="C25" s="109"/>
      <c r="D25" s="108"/>
      <c r="E25" s="108"/>
      <c r="F25" s="108"/>
      <c r="G25" s="159"/>
      <c r="H25" s="35">
        <f t="shared" si="0"/>
        <v>0</v>
      </c>
      <c r="I25" s="36">
        <f t="shared" si="1"/>
        <v>0</v>
      </c>
    </row>
    <row r="26" spans="1:9">
      <c r="A26" s="106"/>
      <c r="B26" s="106"/>
      <c r="C26" s="107"/>
      <c r="D26" s="108"/>
      <c r="E26" s="108"/>
      <c r="F26" s="108"/>
      <c r="G26" s="159"/>
      <c r="H26" s="35">
        <f t="shared" si="0"/>
        <v>0</v>
      </c>
      <c r="I26" s="36">
        <f t="shared" si="1"/>
        <v>0</v>
      </c>
    </row>
    <row r="27" spans="1:9">
      <c r="A27" s="106"/>
      <c r="B27" s="106"/>
      <c r="C27" s="107"/>
      <c r="D27" s="108"/>
      <c r="E27" s="108"/>
      <c r="F27" s="108"/>
      <c r="G27" s="159"/>
      <c r="H27" s="35">
        <f t="shared" si="0"/>
        <v>0</v>
      </c>
      <c r="I27" s="36">
        <f t="shared" si="1"/>
        <v>0</v>
      </c>
    </row>
    <row r="28" spans="1:9">
      <c r="A28" s="39">
        <f>SUM(A8:A27)</f>
        <v>0</v>
      </c>
      <c r="B28" s="40"/>
      <c r="C28" s="41" t="s">
        <v>63</v>
      </c>
      <c r="D28" s="41"/>
      <c r="E28" s="41"/>
      <c r="F28" s="41"/>
      <c r="G28" s="41"/>
      <c r="H28" s="42">
        <f>SUM(H8:H27)</f>
        <v>0</v>
      </c>
      <c r="I28" s="43">
        <f>SUM(I8:I27)</f>
        <v>0</v>
      </c>
    </row>
    <row r="30" spans="1:9" ht="18.75">
      <c r="A30" s="58" t="s">
        <v>85</v>
      </c>
    </row>
    <row r="31" spans="1:9">
      <c r="A31" s="56"/>
      <c r="B31" s="56"/>
      <c r="C31" s="56"/>
      <c r="D31" s="56"/>
      <c r="E31" s="56"/>
      <c r="F31" s="56"/>
      <c r="G31" s="56"/>
      <c r="H31" s="57"/>
      <c r="I31" s="57">
        <v>1290</v>
      </c>
    </row>
    <row r="32" spans="1:9" ht="15.4" customHeight="1">
      <c r="A32" s="156" t="s">
        <v>74</v>
      </c>
      <c r="B32" s="157" t="s">
        <v>111</v>
      </c>
      <c r="C32" s="158" t="s">
        <v>68</v>
      </c>
      <c r="D32" s="157" t="s">
        <v>64</v>
      </c>
      <c r="E32" s="157"/>
      <c r="F32" s="157"/>
      <c r="G32" s="158" t="s">
        <v>67</v>
      </c>
      <c r="H32" s="155" t="s">
        <v>69</v>
      </c>
      <c r="I32" s="154" t="s">
        <v>70</v>
      </c>
    </row>
    <row r="33" spans="1:9">
      <c r="A33" s="156"/>
      <c r="B33" s="157"/>
      <c r="C33" s="158"/>
      <c r="D33" s="157"/>
      <c r="E33" s="157"/>
      <c r="F33" s="157"/>
      <c r="G33" s="158"/>
      <c r="H33" s="155"/>
      <c r="I33" s="154"/>
    </row>
    <row r="34" spans="1:9">
      <c r="A34" s="156"/>
      <c r="B34" s="157"/>
      <c r="C34" s="158"/>
      <c r="D34" s="92" t="s">
        <v>65</v>
      </c>
      <c r="E34" s="137" t="s">
        <v>66</v>
      </c>
      <c r="F34" s="92" t="s">
        <v>112</v>
      </c>
      <c r="G34" s="158"/>
      <c r="H34" s="155"/>
      <c r="I34" s="154"/>
    </row>
    <row r="35" spans="1:9">
      <c r="A35" s="106"/>
      <c r="B35" s="106"/>
      <c r="C35" s="107"/>
      <c r="D35" s="108"/>
      <c r="E35" s="108"/>
      <c r="F35" s="108"/>
      <c r="G35" s="159"/>
      <c r="H35" s="35">
        <f>G35*(D35+F35)*A35</f>
        <v>0</v>
      </c>
      <c r="I35" s="36">
        <f>C35*H35</f>
        <v>0</v>
      </c>
    </row>
    <row r="36" spans="1:9">
      <c r="A36" s="106"/>
      <c r="B36" s="106"/>
      <c r="C36" s="107"/>
      <c r="D36" s="108"/>
      <c r="E36" s="108"/>
      <c r="F36" s="108"/>
      <c r="G36" s="159"/>
      <c r="H36" s="35">
        <f t="shared" ref="H36:H48" si="2">G36*(D36+F36)*A36</f>
        <v>0</v>
      </c>
      <c r="I36" s="36">
        <f t="shared" ref="I36:I48" si="3">C36*H36</f>
        <v>0</v>
      </c>
    </row>
    <row r="37" spans="1:9">
      <c r="A37" s="106"/>
      <c r="B37" s="106"/>
      <c r="C37" s="107"/>
      <c r="D37" s="108"/>
      <c r="E37" s="108"/>
      <c r="F37" s="108"/>
      <c r="G37" s="159"/>
      <c r="H37" s="35">
        <f t="shared" si="2"/>
        <v>0</v>
      </c>
      <c r="I37" s="36">
        <f t="shared" si="3"/>
        <v>0</v>
      </c>
    </row>
    <row r="38" spans="1:9">
      <c r="A38" s="106"/>
      <c r="B38" s="106"/>
      <c r="C38" s="107"/>
      <c r="D38" s="108"/>
      <c r="E38" s="108"/>
      <c r="F38" s="108"/>
      <c r="G38" s="159"/>
      <c r="H38" s="35">
        <f t="shared" si="2"/>
        <v>0</v>
      </c>
      <c r="I38" s="36">
        <f t="shared" si="3"/>
        <v>0</v>
      </c>
    </row>
    <row r="39" spans="1:9">
      <c r="A39" s="106"/>
      <c r="B39" s="106"/>
      <c r="C39" s="107"/>
      <c r="D39" s="108"/>
      <c r="E39" s="108"/>
      <c r="F39" s="108"/>
      <c r="G39" s="159"/>
      <c r="H39" s="35">
        <f t="shared" si="2"/>
        <v>0</v>
      </c>
      <c r="I39" s="36">
        <f t="shared" si="3"/>
        <v>0</v>
      </c>
    </row>
    <row r="40" spans="1:9">
      <c r="A40" s="106"/>
      <c r="B40" s="106"/>
      <c r="C40" s="107"/>
      <c r="D40" s="108"/>
      <c r="E40" s="108"/>
      <c r="F40" s="108"/>
      <c r="G40" s="159"/>
      <c r="H40" s="35">
        <f t="shared" si="2"/>
        <v>0</v>
      </c>
      <c r="I40" s="36">
        <f t="shared" si="3"/>
        <v>0</v>
      </c>
    </row>
    <row r="41" spans="1:9">
      <c r="A41" s="106"/>
      <c r="B41" s="106"/>
      <c r="C41" s="107"/>
      <c r="D41" s="108"/>
      <c r="E41" s="108"/>
      <c r="F41" s="108"/>
      <c r="G41" s="159"/>
      <c r="H41" s="35">
        <f t="shared" si="2"/>
        <v>0</v>
      </c>
      <c r="I41" s="36">
        <f t="shared" si="3"/>
        <v>0</v>
      </c>
    </row>
    <row r="42" spans="1:9">
      <c r="A42" s="106"/>
      <c r="B42" s="106"/>
      <c r="C42" s="107"/>
      <c r="D42" s="108"/>
      <c r="E42" s="108"/>
      <c r="F42" s="108"/>
      <c r="G42" s="159"/>
      <c r="H42" s="35">
        <f t="shared" si="2"/>
        <v>0</v>
      </c>
      <c r="I42" s="36">
        <f t="shared" si="3"/>
        <v>0</v>
      </c>
    </row>
    <row r="43" spans="1:9">
      <c r="A43" s="106"/>
      <c r="B43" s="106"/>
      <c r="C43" s="107"/>
      <c r="D43" s="108"/>
      <c r="E43" s="108"/>
      <c r="F43" s="108"/>
      <c r="G43" s="159"/>
      <c r="H43" s="35">
        <f t="shared" si="2"/>
        <v>0</v>
      </c>
      <c r="I43" s="36">
        <f t="shared" si="3"/>
        <v>0</v>
      </c>
    </row>
    <row r="44" spans="1:9">
      <c r="A44" s="106"/>
      <c r="B44" s="106"/>
      <c r="C44" s="107"/>
      <c r="D44" s="108"/>
      <c r="E44" s="108"/>
      <c r="F44" s="108"/>
      <c r="G44" s="159"/>
      <c r="H44" s="35">
        <f t="shared" si="2"/>
        <v>0</v>
      </c>
      <c r="I44" s="36">
        <f t="shared" si="3"/>
        <v>0</v>
      </c>
    </row>
    <row r="45" spans="1:9">
      <c r="A45" s="106"/>
      <c r="B45" s="106"/>
      <c r="C45" s="107"/>
      <c r="D45" s="108"/>
      <c r="E45" s="108"/>
      <c r="F45" s="108"/>
      <c r="G45" s="159"/>
      <c r="H45" s="35">
        <f t="shared" si="2"/>
        <v>0</v>
      </c>
      <c r="I45" s="36">
        <f t="shared" si="3"/>
        <v>0</v>
      </c>
    </row>
    <row r="46" spans="1:9">
      <c r="A46" s="106"/>
      <c r="B46" s="106"/>
      <c r="C46" s="107"/>
      <c r="D46" s="108"/>
      <c r="E46" s="108"/>
      <c r="F46" s="108"/>
      <c r="G46" s="159"/>
      <c r="H46" s="35">
        <f t="shared" si="2"/>
        <v>0</v>
      </c>
      <c r="I46" s="36">
        <f t="shared" si="3"/>
        <v>0</v>
      </c>
    </row>
    <row r="47" spans="1:9">
      <c r="A47" s="106"/>
      <c r="B47" s="106"/>
      <c r="C47" s="107"/>
      <c r="D47" s="108"/>
      <c r="E47" s="108"/>
      <c r="F47" s="108"/>
      <c r="G47" s="159"/>
      <c r="H47" s="35">
        <f t="shared" si="2"/>
        <v>0</v>
      </c>
      <c r="I47" s="36">
        <f t="shared" si="3"/>
        <v>0</v>
      </c>
    </row>
    <row r="48" spans="1:9">
      <c r="A48" s="106"/>
      <c r="B48" s="106"/>
      <c r="C48" s="107"/>
      <c r="D48" s="108"/>
      <c r="E48" s="108"/>
      <c r="F48" s="108"/>
      <c r="G48" s="159"/>
      <c r="H48" s="35">
        <f t="shared" si="2"/>
        <v>0</v>
      </c>
      <c r="I48" s="36">
        <f t="shared" si="3"/>
        <v>0</v>
      </c>
    </row>
    <row r="49" spans="1:9">
      <c r="A49" s="39">
        <f>SUM(A35:A48)</f>
        <v>0</v>
      </c>
      <c r="B49" s="40"/>
      <c r="C49" s="41" t="s">
        <v>63</v>
      </c>
      <c r="D49" s="41"/>
      <c r="E49" s="41"/>
      <c r="F49" s="41"/>
      <c r="G49" s="41"/>
      <c r="H49" s="42">
        <f>SUM(H35:H48)</f>
        <v>0</v>
      </c>
      <c r="I49" s="43">
        <f>SUM(I35:I48)</f>
        <v>0</v>
      </c>
    </row>
  </sheetData>
  <sheetProtection selectLockedCells="1"/>
  <mergeCells count="14">
    <mergeCell ref="I32:I34"/>
    <mergeCell ref="A32:A34"/>
    <mergeCell ref="B32:B34"/>
    <mergeCell ref="C32:C34"/>
    <mergeCell ref="D32:F33"/>
    <mergeCell ref="G32:G34"/>
    <mergeCell ref="H32:H34"/>
    <mergeCell ref="I5:I7"/>
    <mergeCell ref="A5:A7"/>
    <mergeCell ref="B5:B7"/>
    <mergeCell ref="C5:C7"/>
    <mergeCell ref="D5:F6"/>
    <mergeCell ref="G5:G7"/>
    <mergeCell ref="H5:H7"/>
  </mergeCells>
  <pageMargins left="0" right="0" top="1.5" bottom="0.5" header="0.3" footer="0"/>
  <pageSetup scale="84" fitToHeight="0" orientation="landscape" r:id="rId1"/>
  <headerFooter>
    <oddHeader>&amp;R&amp;G</oddHeader>
    <oddFooter>Page &amp;P of &amp;N</oddFooter>
  </headerFooter>
  <rowBreaks count="1" manualBreakCount="1">
    <brk id="2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PRESUPUESTO </vt:lpstr>
      <vt:lpstr>NOMINA</vt:lpstr>
      <vt:lpstr>JUSTIF GASTOS</vt:lpstr>
      <vt:lpstr>SERV PROF</vt:lpstr>
      <vt:lpstr>'JUSTIF GASTOS'!Print_Area</vt:lpstr>
      <vt:lpstr>NOMINA!Print_Area</vt:lpstr>
      <vt:lpstr>'PRESUPUESTO 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Maria M. Sierra Rosa</cp:lastModifiedBy>
  <cp:lastPrinted>2018-12-20T22:51:10Z</cp:lastPrinted>
  <dcterms:created xsi:type="dcterms:W3CDTF">2018-06-22T20:22:34Z</dcterms:created>
  <dcterms:modified xsi:type="dcterms:W3CDTF">2019-02-28T13:50:29Z</dcterms:modified>
</cp:coreProperties>
</file>